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625"/>
  <workbookPr/>
  <mc:AlternateContent xmlns:mc="http://schemas.openxmlformats.org/markup-compatibility/2006">
    <mc:Choice Requires="x15">
      <x15ac:absPath xmlns:x15ac="http://schemas.microsoft.com/office/spreadsheetml/2010/11/ac" url="O:\Dokumentumok\Közbeszerzés\PTE\Kontraszt anyagok\02_Módosítás\"/>
    </mc:Choice>
  </mc:AlternateContent>
  <bookViews>
    <workbookView xWindow="0" yWindow="0" windowWidth="28800" windowHeight="11700"/>
  </bookViews>
  <sheets>
    <sheet name="Szakmai ajánlat" sheetId="1" r:id="rId1"/>
    <sheet name="Kereskedelmi ajánlat"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6" i="2" l="1"/>
  <c r="P35" i="2"/>
  <c r="P34" i="2"/>
  <c r="P33" i="2"/>
  <c r="P32" i="2"/>
  <c r="R30" i="2"/>
  <c r="P30" i="2"/>
  <c r="P28" i="2"/>
  <c r="P27" i="2"/>
  <c r="P26" i="2"/>
  <c r="R25" i="2" s="1"/>
  <c r="P25" i="2"/>
  <c r="P23" i="2"/>
  <c r="R23" i="2" s="1"/>
  <c r="R21" i="2"/>
  <c r="P21" i="2"/>
  <c r="P19" i="2"/>
  <c r="R18" i="2"/>
  <c r="P18" i="2"/>
  <c r="P16" i="2"/>
  <c r="R16" i="2" s="1"/>
  <c r="R14" i="2"/>
  <c r="P14" i="2"/>
  <c r="P12" i="2"/>
  <c r="P11" i="2"/>
  <c r="P10" i="2"/>
  <c r="P9" i="2"/>
  <c r="P8" i="2"/>
  <c r="R8" i="2" s="1"/>
  <c r="R6" i="2"/>
  <c r="P6" i="2"/>
  <c r="P4" i="2"/>
  <c r="R4" i="2" s="1"/>
  <c r="R2" i="2"/>
  <c r="P2" i="2"/>
  <c r="H37" i="2"/>
  <c r="P37" i="2" s="1"/>
  <c r="H36" i="2"/>
  <c r="H35" i="2"/>
  <c r="H34" i="2"/>
  <c r="H33" i="2"/>
  <c r="H32" i="2"/>
  <c r="H28" i="2"/>
  <c r="H27" i="2"/>
  <c r="H26" i="2"/>
  <c r="H25" i="2"/>
  <c r="H19" i="2"/>
  <c r="H18" i="2"/>
  <c r="H12" i="2"/>
  <c r="H11" i="2"/>
  <c r="H10" i="2"/>
  <c r="H9" i="2"/>
  <c r="H6" i="2"/>
  <c r="H4" i="2"/>
  <c r="H2" i="2"/>
  <c r="R32" i="2" l="1"/>
  <c r="H37" i="1"/>
  <c r="H36" i="1"/>
  <c r="H35" i="1"/>
  <c r="H34" i="1"/>
  <c r="H33" i="1"/>
  <c r="H32" i="1"/>
  <c r="H28" i="1"/>
  <c r="H27" i="1"/>
  <c r="H26" i="1"/>
  <c r="H25" i="1"/>
  <c r="H19" i="1"/>
  <c r="H18" i="1"/>
  <c r="H12" i="1"/>
  <c r="H11" i="1"/>
  <c r="H10" i="1"/>
  <c r="H9" i="1"/>
  <c r="H6" i="1"/>
  <c r="H4" i="1"/>
  <c r="H2" i="1"/>
</calcChain>
</file>

<file path=xl/sharedStrings.xml><?xml version="1.0" encoding="utf-8"?>
<sst xmlns="http://schemas.openxmlformats.org/spreadsheetml/2006/main" count="313" uniqueCount="95">
  <si>
    <t>Sorszám</t>
  </si>
  <si>
    <t>ATC</t>
  </si>
  <si>
    <t xml:space="preserve">Megnevezés*    </t>
  </si>
  <si>
    <t>1.</t>
  </si>
  <si>
    <t>V08CA02</t>
  </si>
  <si>
    <t>DOTAREM 0,5MMOL/ML OLDATOS INJEKCIÓ</t>
  </si>
  <si>
    <t>gadoteric acid</t>
  </si>
  <si>
    <t>2.</t>
  </si>
  <si>
    <t>V08CA09</t>
  </si>
  <si>
    <t>GADOVIST 1,0MMOL/ML OLDATOS INJEKCIÓ</t>
  </si>
  <si>
    <t>gadobutrol</t>
  </si>
  <si>
    <t>3.</t>
  </si>
  <si>
    <t>V08AA01</t>
  </si>
  <si>
    <t>GASTROGRAFIN BELSŐLEGES OLDAT VAGY VÉGBÉL OLDAT 100ML</t>
  </si>
  <si>
    <t>amidotrizoic acid</t>
  </si>
  <si>
    <t>4.</t>
  </si>
  <si>
    <t>V08AB10</t>
  </si>
  <si>
    <t>IOMERON 300 OLDATOS INJEKCIÓ 100ML</t>
  </si>
  <si>
    <t>iomeprol</t>
  </si>
  <si>
    <t>IOMERON 350 OLDATOS INJEKCIÓ  500ML</t>
  </si>
  <si>
    <t>IOMERON 350 OLDATOS INJEKCIÓ  200ML</t>
  </si>
  <si>
    <t>IOMERON 350 OLDATOS INJEKCIÓ  50ML</t>
  </si>
  <si>
    <t>IOMERON 400 OLDATOS INJEKCIÓ  200ML</t>
  </si>
  <si>
    <t>5.</t>
  </si>
  <si>
    <t>V08AD01</t>
  </si>
  <si>
    <t>LIPIODOL ULTRA-FLUID 480MG/ML OLDATOS INJEKCIÓ 10ML</t>
  </si>
  <si>
    <t>jódozott mák olaj zsírsav etilészterek</t>
  </si>
  <si>
    <t>6.</t>
  </si>
  <si>
    <t>V08BA01</t>
  </si>
  <si>
    <t>MICROPAQUE 50MG/ML BELSŐLEGES SZUSZPENZIÓ  VAGY VÉGBÉLSZUSZPENZIÓ   2L</t>
  </si>
  <si>
    <t>barium sulfate</t>
  </si>
  <si>
    <t>7.</t>
  </si>
  <si>
    <t>V08AB02</t>
  </si>
  <si>
    <t>OMNIPAQUE 300MG I/ML OLDATOS INJEKCIÓ 20ML</t>
  </si>
  <si>
    <t>iohexol</t>
  </si>
  <si>
    <t>OMNIPAQUE 300MG I/ML OLDATOS INJEKCIÓ 50ML</t>
  </si>
  <si>
    <t>8.</t>
  </si>
  <si>
    <t>V08CA10</t>
  </si>
  <si>
    <t>PRIMOVIST 0,25MMOL/ML OLDATOS INJEKCIÓ 10ML</t>
  </si>
  <si>
    <t>gadoxetate sodium</t>
  </si>
  <si>
    <t>9.</t>
  </si>
  <si>
    <t>V08DA05</t>
  </si>
  <si>
    <t>SONOVUE 8MCG/ML POR ÉS OLDÓSZER DISZPERZIÓS INJEKCIÓHOZ</t>
  </si>
  <si>
    <t>sulfur hexafluoride</t>
  </si>
  <si>
    <t>10.</t>
  </si>
  <si>
    <t>V08AB05</t>
  </si>
  <si>
    <t>ULTRAVIST 300 OLDATOS INJEKCIÓ 50ML</t>
  </si>
  <si>
    <t>iopromide</t>
  </si>
  <si>
    <t>ULTRAVIST 370 OLDATOS INJEKCIÓ 100ML</t>
  </si>
  <si>
    <t>ULTRAVIST 370 OLDATOS INJEKCIÓ 50ML</t>
  </si>
  <si>
    <t>ULTRAVIST-370 OLDATOS INJEKCIÓ 500ML</t>
  </si>
  <si>
    <t>11.</t>
  </si>
  <si>
    <t>V08AB09</t>
  </si>
  <si>
    <t>VISIPAQUE 320MG/ML OLDATOS INJEKCIÓ 500ML</t>
  </si>
  <si>
    <t>iodixanol</t>
  </si>
  <si>
    <t>12.</t>
  </si>
  <si>
    <t>V08AB11</t>
  </si>
  <si>
    <t>XENETIX 300 OLDATOS INJEKCIÓ   50ML</t>
  </si>
  <si>
    <t>iobitridol</t>
  </si>
  <si>
    <t>XENETIX 300 OLDATOS INJEKCIÓ 100ML</t>
  </si>
  <si>
    <t>XENETIX 300 OLDATOS INJEKCIÓ 200ML</t>
  </si>
  <si>
    <t>XENETIX 350 OLDATOS INJEKCIÓ  50ML</t>
  </si>
  <si>
    <t>XENETIX 350 OLDATOS INJEKCIÓ 200ML</t>
  </si>
  <si>
    <t>XENETIX 350 OLDATOS INJEKCIÓ 500ML</t>
  </si>
  <si>
    <t>1X20ML DOB</t>
  </si>
  <si>
    <t>1X15ML DOB</t>
  </si>
  <si>
    <t>10X DOB</t>
  </si>
  <si>
    <t>1X DB</t>
  </si>
  <si>
    <t>1X DOB</t>
  </si>
  <si>
    <t>1X PAL</t>
  </si>
  <si>
    <t>1X AMP</t>
  </si>
  <si>
    <t>6X DOB</t>
  </si>
  <si>
    <t>8X DOB</t>
  </si>
  <si>
    <t>Hatóanyag</t>
  </si>
  <si>
    <t>ml</t>
  </si>
  <si>
    <t>Kiszerelés</t>
  </si>
  <si>
    <t>Mennyiség</t>
  </si>
  <si>
    <t>Megajánlott termék megnevezése (gyártó/előállító)</t>
  </si>
  <si>
    <t>Megajánlott termék hatóanyaga</t>
  </si>
  <si>
    <t>Hatáserősség</t>
  </si>
  <si>
    <t>Gyártó/Előállító</t>
  </si>
  <si>
    <t>Forgalomba hozatali engedély száma</t>
  </si>
  <si>
    <t>CPV kód</t>
  </si>
  <si>
    <t>Diagnosztikumok: 33694000-1</t>
  </si>
  <si>
    <t>Nettó ár</t>
  </si>
  <si>
    <t>Áfa %</t>
  </si>
  <si>
    <t>Nettó kiszerelési ár (Ft)</t>
  </si>
  <si>
    <t>Nettó össz. ár (Ft)</t>
  </si>
  <si>
    <t>Bruttó össz. ár (Ft)</t>
  </si>
  <si>
    <t>Nettó össz. ár</t>
  </si>
  <si>
    <r>
      <rPr>
        <b/>
        <sz val="11"/>
        <color theme="1"/>
        <rFont val="Calibri"/>
        <family val="2"/>
        <charset val="238"/>
        <scheme val="minor"/>
      </rPr>
      <t>*</t>
    </r>
    <r>
      <rPr>
        <b/>
        <u/>
        <sz val="11"/>
        <color theme="1"/>
        <rFont val="Calibri"/>
        <family val="2"/>
        <charset val="238"/>
        <scheme val="minor"/>
      </rPr>
      <t xml:space="preserve">
Egyenértékűség:</t>
    </r>
    <r>
      <rPr>
        <b/>
        <sz val="11"/>
        <color theme="1"/>
        <rFont val="Calibri"/>
        <family val="2"/>
        <charset val="238"/>
        <scheme val="minor"/>
      </rPr>
      <t xml:space="preserve"> </t>
    </r>
    <r>
      <rPr>
        <sz val="11"/>
        <color theme="1"/>
        <rFont val="Calibri"/>
        <family val="2"/>
        <charset val="238"/>
        <scheme val="minor"/>
      </rPr>
      <t xml:space="preserve">A közbeszerzési eljárás műszaki leírásában és egyéb dokumentumaiban meghatározott gyártmányú vagy eredetű dologra, illetve konkrét eljárásra, amely egy adott gazdasági szereplő termékeit vagy az általa nyújtott szolgáltatásokat jellemzi, vagy védjegyre, szabadalomra, tevékenységre, személyre, típusra vagy adott származásra vagy gyártási folyamatra történő utalás esetén az ilyen jellegű megnevezés mellé a „vagy azzal egyenértékű” kifejezést is oda kell érteni. A meghatározott gyártmányú vagy eredetű dologra, illetve konkrét eljárásra, amely egy adott gazdasági szereplő termékeit vagy az általa nyújtott szolgáltatásokat jellemzi, vagy védjegyre, szabadalomra, tevékenységre, személyre, típusra vagy adott származásra vagy gyártási folyamatra való utalás ugyancsak a tárgy egyértelmű beazonosítását szolgálja, az ajánlatkérő ezekkel egyenértékű minőség biztosítása érdekében tett intézkedéseket is elfogad. </t>
    </r>
  </si>
  <si>
    <t>Egyenértékű típus megajánlása esetén az egyenértékűséget az ajánlattevő ajánlatában megfelelő módon, bármely megfelelő eszközzel kell bizonyítsa, hogy az általa javasolt megoldások egyenértékű módon megfelelnek a közbeszerzési műszaki leírásban meghatározott követelményeknek. [321/2015. (X.30.) Korm. rendelet 46. § (3)-(6) bekezdés].</t>
  </si>
  <si>
    <t xml:space="preserve">Ajánlatkérő a Kbt. 117. § (7) bekezdés alapján jelzi, hogy amennyiben a termék típusnál konkrét márka, gyártmány, típus került megadásra, az a közbeszerzés tárgyának egyértelmű és közérthető meghatározása miatt került meghatározásra, a megnevezés csak a tárgy jellegének egyértelmű meghatározása érdekében történt, Ajánlatkérő az azzal egyenértékű terméket is elfogadja. </t>
  </si>
  <si>
    <t>Az egyenértékűség bizonyítása az Ajánlattevő feladata. Az egyenértékűség igazolásához az Ajánlattevők számára a bizonyítékok minden formájának használata megengedett. Amennyiben ajánlattevő a műszaki leírásban szereplő termékekkel egyenértékű terméket kíván megajánlani, akkor ajánlatához csatolni kell az egyenértékűséget alátámasztó műszaki leírásokat vagy egyéb, az egyenértékűséget alátámasztó dokumentumokat, ide sorolva különösen, de nem kizárólagosan a gyártótól származó műszaki dokumentációt vagy valamely független, szakmailag elismert szervezet minősítését.</t>
  </si>
  <si>
    <t>Egyéb összetevők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</si>
</sst>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F_t_-;\-* #,##0.00\ _F_t_-;_-* &quot;-&quot;??\ _F_t_-;_-@_-"/>
    <numFmt numFmtId="164" formatCode="_-* #,##0\ _F_t_-;\-* #,##0\ _F_t_-;_-* &quot;-&quot;??\ _F_t_-;_-@_-"/>
    <numFmt numFmtId="165" formatCode="#,##0.00\ &quot;Ft&quot;"/>
  </numFmts>
  <fonts count="8"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1"/>
      <name val="Calibri"/>
      <family val="2"/>
      <charset val="238"/>
      <scheme val="minor"/>
    </font>
    <font>
      <sz val="11"/>
      <name val="Calibri"/>
      <family val="2"/>
      <charset val="238"/>
      <scheme val="minor"/>
    </font>
    <font>
      <b/>
      <sz val="11"/>
      <color rgb="FFFF0000"/>
      <name val="Calibri"/>
      <family val="2"/>
      <charset val="238"/>
      <scheme val="minor"/>
    </font>
    <font>
      <b/>
      <sz val="11"/>
      <color rgb="FF000000"/>
      <name val="Calibri"/>
      <family val="2"/>
      <charset val="238"/>
      <scheme val="minor"/>
    </font>
    <font>
      <b/>
      <u/>
      <sz val="11"/>
      <color theme="1"/>
      <name val="Calibri"/>
      <family val="2"/>
      <charset val="238"/>
      <scheme val="minor"/>
    </font>
  </fonts>
  <fills count="4">
    <fill>
      <patternFill patternType="none"/>
    </fill>
    <fill>
      <patternFill patternType="gray125"/>
    </fill>
    <fill>
      <patternFill patternType="solid">
        <fgColor rgb="FFFFFFFF"/>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44">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2"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4" fillId="0" borderId="0" xfId="0" applyFont="1" applyAlignment="1">
      <alignment horizontal="center" vertical="center" wrapText="1"/>
    </xf>
    <xf numFmtId="164" fontId="0" fillId="0" borderId="1" xfId="1" applyNumberFormat="1" applyFont="1" applyBorder="1" applyAlignment="1">
      <alignment vertical="center" wrapText="1"/>
    </xf>
    <xf numFmtId="164" fontId="0" fillId="0" borderId="0" xfId="1" applyNumberFormat="1" applyFont="1" applyAlignment="1">
      <alignment vertical="center" wrapText="1"/>
    </xf>
    <xf numFmtId="164" fontId="0" fillId="0" borderId="1" xfId="1" applyNumberFormat="1" applyFont="1" applyBorder="1" applyAlignment="1">
      <alignment horizontal="center" vertical="center" wrapText="1"/>
    </xf>
    <xf numFmtId="164" fontId="5" fillId="0" borderId="1" xfId="1" applyNumberFormat="1" applyFont="1" applyBorder="1" applyAlignment="1">
      <alignment vertical="center" wrapText="1"/>
    </xf>
    <xf numFmtId="164" fontId="0" fillId="0" borderId="0" xfId="1" applyNumberFormat="1" applyFont="1" applyAlignment="1">
      <alignment horizontal="center" vertical="center" wrapText="1"/>
    </xf>
    <xf numFmtId="0" fontId="6" fillId="0" borderId="1" xfId="0" applyFont="1" applyBorder="1" applyAlignment="1">
      <alignment horizontal="center" vertical="center" wrapText="1"/>
    </xf>
    <xf numFmtId="0" fontId="0" fillId="0" borderId="0" xfId="0" applyFont="1"/>
    <xf numFmtId="0" fontId="0" fillId="0" borderId="0" xfId="0" applyFont="1" applyAlignment="1">
      <alignment wrapText="1"/>
    </xf>
    <xf numFmtId="0" fontId="0" fillId="0" borderId="1" xfId="0" applyFont="1" applyBorder="1" applyAlignment="1">
      <alignment wrapText="1"/>
    </xf>
    <xf numFmtId="165" fontId="6"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165" fontId="0" fillId="0" borderId="1" xfId="0" applyNumberFormat="1" applyFont="1" applyBorder="1" applyAlignment="1">
      <alignment horizontal="right" wrapText="1"/>
    </xf>
    <xf numFmtId="165" fontId="0" fillId="0" borderId="1" xfId="0" applyNumberFormat="1" applyFont="1" applyBorder="1" applyAlignment="1">
      <alignment horizontal="right" vertical="center" wrapText="1"/>
    </xf>
    <xf numFmtId="165" fontId="4" fillId="0" borderId="1" xfId="0" applyNumberFormat="1" applyFont="1" applyBorder="1" applyAlignment="1">
      <alignment horizontal="right" vertical="center" wrapText="1"/>
    </xf>
    <xf numFmtId="165" fontId="4" fillId="2" borderId="1" xfId="0" applyNumberFormat="1" applyFont="1" applyFill="1" applyBorder="1" applyAlignment="1">
      <alignment horizontal="right" vertical="center" wrapText="1"/>
    </xf>
    <xf numFmtId="0" fontId="0" fillId="0" borderId="1" xfId="0" applyFont="1" applyBorder="1"/>
    <xf numFmtId="0" fontId="6" fillId="3" borderId="1" xfId="0" applyFont="1" applyFill="1" applyBorder="1" applyAlignment="1">
      <alignment horizontal="center" vertical="center" wrapText="1"/>
    </xf>
    <xf numFmtId="0" fontId="0" fillId="3" borderId="1" xfId="0" applyFont="1" applyFill="1" applyBorder="1" applyAlignment="1">
      <alignment wrapText="1"/>
    </xf>
    <xf numFmtId="0" fontId="0" fillId="3" borderId="1" xfId="0" applyFont="1" applyFill="1" applyBorder="1" applyAlignment="1">
      <alignment horizontal="center" vertical="center" wrapText="1"/>
    </xf>
    <xf numFmtId="0" fontId="0" fillId="3" borderId="1" xfId="0" applyFont="1" applyFill="1" applyBorder="1" applyAlignment="1">
      <alignment vertical="center" wrapText="1"/>
    </xf>
    <xf numFmtId="164" fontId="0" fillId="3" borderId="1" xfId="1" applyNumberFormat="1" applyFont="1" applyFill="1" applyBorder="1" applyAlignment="1">
      <alignment vertical="center" wrapText="1"/>
    </xf>
    <xf numFmtId="164" fontId="0" fillId="3" borderId="1" xfId="1" applyNumberFormat="1" applyFont="1" applyFill="1" applyBorder="1" applyAlignment="1">
      <alignment horizontal="center" vertical="center" wrapText="1"/>
    </xf>
    <xf numFmtId="164" fontId="4" fillId="3" borderId="1" xfId="1" applyNumberFormat="1" applyFont="1" applyFill="1" applyBorder="1" applyAlignment="1">
      <alignment vertical="center" wrapText="1"/>
    </xf>
    <xf numFmtId="0" fontId="4" fillId="0" borderId="1" xfId="0" applyFont="1" applyFill="1" applyBorder="1" applyAlignment="1">
      <alignment horizontal="center" vertical="center" wrapText="1"/>
    </xf>
    <xf numFmtId="0" fontId="7" fillId="0" borderId="0" xfId="0" applyFont="1" applyAlignment="1">
      <alignment horizontal="left" vertical="center" wrapText="1"/>
    </xf>
    <xf numFmtId="0" fontId="0" fillId="0" borderId="0" xfId="0" applyFont="1" applyAlignment="1">
      <alignment horizontal="left"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Font="1" applyBorder="1" applyAlignment="1">
      <alignment horizontal="center" vertical="center" textRotation="90" wrapText="1"/>
    </xf>
    <xf numFmtId="165" fontId="4" fillId="0" borderId="2" xfId="0" applyNumberFormat="1" applyFont="1" applyBorder="1" applyAlignment="1">
      <alignment horizontal="right" vertical="center" wrapText="1"/>
    </xf>
    <xf numFmtId="165" fontId="4" fillId="0" borderId="3" xfId="0" applyNumberFormat="1" applyFont="1" applyBorder="1" applyAlignment="1">
      <alignment horizontal="right" vertical="center" wrapText="1"/>
    </xf>
    <xf numFmtId="165" fontId="4" fillId="0" borderId="4" xfId="0" applyNumberFormat="1" applyFont="1" applyBorder="1" applyAlignment="1">
      <alignment horizontal="right" vertical="center" wrapText="1"/>
    </xf>
    <xf numFmtId="0" fontId="6" fillId="0" borderId="1" xfId="0" applyFont="1" applyBorder="1" applyAlignment="1">
      <alignment horizontal="center" vertical="center" wrapText="1"/>
    </xf>
  </cellXfs>
  <cellStyles count="2">
    <cellStyle name="Ezres" xfId="1" builtinId="3"/>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tabSelected="1" workbookViewId="0">
      <selection activeCell="J33" sqref="J33"/>
    </sheetView>
  </sheetViews>
  <sheetFormatPr defaultRowHeight="15" x14ac:dyDescent="0.25"/>
  <cols>
    <col min="1" max="1" width="9.140625" style="7"/>
    <col min="2" max="2" width="6.5703125" style="7" customWidth="1"/>
    <col min="3" max="3" width="10.28515625" style="10" customWidth="1"/>
    <col min="4" max="4" width="22.85546875" style="8" bestFit="1" customWidth="1"/>
    <col min="5" max="5" width="54.28515625" style="9" bestFit="1" customWidth="1"/>
    <col min="6" max="6" width="10.7109375" style="12" bestFit="1" customWidth="1"/>
    <col min="7" max="7" width="17.140625" style="12" customWidth="1"/>
    <col min="8" max="8" width="12" style="12" customWidth="1"/>
    <col min="9" max="9" width="9" style="15" customWidth="1"/>
    <col min="10" max="10" width="31.85546875" style="18" customWidth="1"/>
    <col min="11" max="11" width="20.28515625" style="18" customWidth="1"/>
    <col min="12" max="12" width="12.7109375" style="18" bestFit="1" customWidth="1"/>
    <col min="13" max="13" width="12.7109375" style="18" customWidth="1"/>
    <col min="14" max="14" width="15.42578125" style="18" customWidth="1"/>
    <col min="15" max="15" width="15.140625" style="18" customWidth="1"/>
    <col min="16" max="16384" width="9.140625" style="18"/>
  </cols>
  <sheetData>
    <row r="1" spans="1:15" ht="60" x14ac:dyDescent="0.25">
      <c r="A1" s="1" t="s">
        <v>0</v>
      </c>
      <c r="B1" s="1" t="s">
        <v>82</v>
      </c>
      <c r="C1" s="2" t="s">
        <v>1</v>
      </c>
      <c r="D1" s="1" t="s">
        <v>73</v>
      </c>
      <c r="E1" s="1" t="s">
        <v>2</v>
      </c>
      <c r="F1" s="1" t="s">
        <v>76</v>
      </c>
      <c r="G1" s="1" t="s">
        <v>75</v>
      </c>
      <c r="H1" s="37" t="s">
        <v>76</v>
      </c>
      <c r="I1" s="37"/>
      <c r="J1" s="16" t="s">
        <v>77</v>
      </c>
      <c r="K1" s="16" t="s">
        <v>78</v>
      </c>
      <c r="L1" s="16" t="s">
        <v>79</v>
      </c>
      <c r="M1" s="27" t="s">
        <v>94</v>
      </c>
      <c r="N1" s="16" t="s">
        <v>80</v>
      </c>
      <c r="O1" s="2" t="s">
        <v>81</v>
      </c>
    </row>
    <row r="2" spans="1:15" ht="15" customHeight="1" x14ac:dyDescent="0.25">
      <c r="A2" s="1" t="s">
        <v>3</v>
      </c>
      <c r="B2" s="39" t="s">
        <v>83</v>
      </c>
      <c r="C2" s="3" t="s">
        <v>4</v>
      </c>
      <c r="D2" s="5" t="s">
        <v>6</v>
      </c>
      <c r="E2" s="4" t="s">
        <v>5</v>
      </c>
      <c r="F2" s="11">
        <v>570</v>
      </c>
      <c r="G2" s="5" t="s">
        <v>64</v>
      </c>
      <c r="H2" s="11">
        <f>570*20</f>
        <v>11400</v>
      </c>
      <c r="I2" s="13" t="s">
        <v>74</v>
      </c>
      <c r="J2" s="19"/>
      <c r="K2" s="19"/>
      <c r="L2" s="19"/>
      <c r="M2" s="28"/>
      <c r="N2" s="19"/>
      <c r="O2" s="19"/>
    </row>
    <row r="3" spans="1:15" x14ac:dyDescent="0.25">
      <c r="A3" s="1"/>
      <c r="B3" s="39"/>
      <c r="C3" s="3"/>
      <c r="D3" s="5"/>
      <c r="E3" s="4"/>
      <c r="F3" s="11"/>
      <c r="G3" s="5"/>
      <c r="H3" s="11"/>
      <c r="I3" s="13"/>
      <c r="J3" s="19"/>
      <c r="K3" s="19"/>
      <c r="L3" s="19"/>
      <c r="M3" s="28"/>
      <c r="N3" s="19"/>
      <c r="O3" s="19"/>
    </row>
    <row r="4" spans="1:15" x14ac:dyDescent="0.25">
      <c r="A4" s="1" t="s">
        <v>7</v>
      </c>
      <c r="B4" s="39"/>
      <c r="C4" s="3" t="s">
        <v>8</v>
      </c>
      <c r="D4" s="5" t="s">
        <v>10</v>
      </c>
      <c r="E4" s="4" t="s">
        <v>9</v>
      </c>
      <c r="F4" s="11">
        <v>280</v>
      </c>
      <c r="G4" s="5" t="s">
        <v>65</v>
      </c>
      <c r="H4" s="11">
        <f>F4*15</f>
        <v>4200</v>
      </c>
      <c r="I4" s="13" t="s">
        <v>74</v>
      </c>
      <c r="J4" s="19"/>
      <c r="K4" s="19"/>
      <c r="L4" s="19"/>
      <c r="M4" s="28"/>
      <c r="N4" s="19"/>
      <c r="O4" s="19"/>
    </row>
    <row r="5" spans="1:15" x14ac:dyDescent="0.25">
      <c r="A5" s="1"/>
      <c r="B5" s="39"/>
      <c r="C5" s="3"/>
      <c r="D5" s="5"/>
      <c r="E5" s="4"/>
      <c r="F5" s="11"/>
      <c r="G5" s="5"/>
      <c r="H5" s="11"/>
      <c r="I5" s="13"/>
      <c r="J5" s="19"/>
      <c r="K5" s="19"/>
      <c r="L5" s="19"/>
      <c r="M5" s="28"/>
      <c r="N5" s="19"/>
      <c r="O5" s="19"/>
    </row>
    <row r="6" spans="1:15" ht="30" x14ac:dyDescent="0.25">
      <c r="A6" s="1" t="s">
        <v>11</v>
      </c>
      <c r="B6" s="39"/>
      <c r="C6" s="3" t="s">
        <v>12</v>
      </c>
      <c r="D6" s="5" t="s">
        <v>14</v>
      </c>
      <c r="E6" s="4" t="s">
        <v>13</v>
      </c>
      <c r="F6" s="11">
        <v>156</v>
      </c>
      <c r="G6" s="5" t="s">
        <v>66</v>
      </c>
      <c r="H6" s="11">
        <f>15600*10</f>
        <v>156000</v>
      </c>
      <c r="I6" s="13" t="s">
        <v>74</v>
      </c>
      <c r="J6" s="19"/>
      <c r="K6" s="19"/>
      <c r="L6" s="19"/>
      <c r="M6" s="28"/>
      <c r="N6" s="19"/>
      <c r="O6" s="19"/>
    </row>
    <row r="7" spans="1:15" x14ac:dyDescent="0.25">
      <c r="A7" s="1"/>
      <c r="B7" s="39"/>
      <c r="C7" s="3"/>
      <c r="D7" s="5"/>
      <c r="E7" s="4"/>
      <c r="F7" s="11"/>
      <c r="G7" s="5"/>
      <c r="H7" s="11"/>
      <c r="I7" s="13"/>
      <c r="J7" s="19"/>
      <c r="K7" s="19"/>
      <c r="L7" s="19"/>
      <c r="M7" s="28"/>
      <c r="N7" s="19"/>
      <c r="O7" s="19"/>
    </row>
    <row r="8" spans="1:15" x14ac:dyDescent="0.25">
      <c r="A8" s="37" t="s">
        <v>15</v>
      </c>
      <c r="B8" s="39"/>
      <c r="C8" s="38" t="s">
        <v>16</v>
      </c>
      <c r="D8" s="5" t="s">
        <v>18</v>
      </c>
      <c r="E8" s="4" t="s">
        <v>17</v>
      </c>
      <c r="F8" s="11">
        <v>280</v>
      </c>
      <c r="G8" s="5" t="s">
        <v>67</v>
      </c>
      <c r="H8" s="11">
        <v>28000</v>
      </c>
      <c r="I8" s="13" t="s">
        <v>74</v>
      </c>
      <c r="J8" s="19"/>
      <c r="K8" s="19"/>
      <c r="L8" s="19"/>
      <c r="M8" s="28"/>
      <c r="N8" s="19"/>
      <c r="O8" s="19"/>
    </row>
    <row r="9" spans="1:15" x14ac:dyDescent="0.25">
      <c r="A9" s="37"/>
      <c r="B9" s="39"/>
      <c r="C9" s="38"/>
      <c r="D9" s="29" t="s">
        <v>18</v>
      </c>
      <c r="E9" s="30" t="s">
        <v>19</v>
      </c>
      <c r="F9" s="31">
        <v>812</v>
      </c>
      <c r="G9" s="29" t="s">
        <v>68</v>
      </c>
      <c r="H9" s="31">
        <f>F9*500</f>
        <v>406000</v>
      </c>
      <c r="I9" s="32" t="s">
        <v>74</v>
      </c>
      <c r="J9" s="19"/>
      <c r="K9" s="19"/>
      <c r="L9" s="19"/>
      <c r="M9" s="28"/>
      <c r="N9" s="19"/>
      <c r="O9" s="19"/>
    </row>
    <row r="10" spans="1:15" x14ac:dyDescent="0.25">
      <c r="A10" s="37"/>
      <c r="B10" s="39"/>
      <c r="C10" s="38"/>
      <c r="D10" s="5" t="s">
        <v>18</v>
      </c>
      <c r="E10" s="4" t="s">
        <v>20</v>
      </c>
      <c r="F10" s="11">
        <v>22</v>
      </c>
      <c r="G10" s="5" t="s">
        <v>67</v>
      </c>
      <c r="H10" s="11">
        <f>F10*200</f>
        <v>4400</v>
      </c>
      <c r="I10" s="13" t="s">
        <v>74</v>
      </c>
      <c r="J10" s="19"/>
      <c r="K10" s="19"/>
      <c r="L10" s="19"/>
      <c r="M10" s="28"/>
      <c r="N10" s="19"/>
      <c r="O10" s="19"/>
    </row>
    <row r="11" spans="1:15" x14ac:dyDescent="0.25">
      <c r="A11" s="37"/>
      <c r="B11" s="39"/>
      <c r="C11" s="38"/>
      <c r="D11" s="5" t="s">
        <v>18</v>
      </c>
      <c r="E11" s="4" t="s">
        <v>21</v>
      </c>
      <c r="F11" s="11">
        <v>2706</v>
      </c>
      <c r="G11" s="5" t="s">
        <v>67</v>
      </c>
      <c r="H11" s="11">
        <f>F11*50</f>
        <v>135300</v>
      </c>
      <c r="I11" s="13" t="s">
        <v>74</v>
      </c>
      <c r="J11" s="19"/>
      <c r="K11" s="19"/>
      <c r="L11" s="19"/>
      <c r="M11" s="28"/>
      <c r="N11" s="19"/>
      <c r="O11" s="19"/>
    </row>
    <row r="12" spans="1:15" x14ac:dyDescent="0.25">
      <c r="A12" s="37"/>
      <c r="B12" s="39"/>
      <c r="C12" s="38"/>
      <c r="D12" s="5" t="s">
        <v>18</v>
      </c>
      <c r="E12" s="4" t="s">
        <v>22</v>
      </c>
      <c r="F12" s="11">
        <v>962</v>
      </c>
      <c r="G12" s="5" t="s">
        <v>69</v>
      </c>
      <c r="H12" s="11">
        <f>F12*200</f>
        <v>192400</v>
      </c>
      <c r="I12" s="13" t="s">
        <v>74</v>
      </c>
      <c r="J12" s="19"/>
      <c r="K12" s="19"/>
      <c r="L12" s="19"/>
      <c r="M12" s="28"/>
      <c r="N12" s="19"/>
      <c r="O12" s="19"/>
    </row>
    <row r="13" spans="1:15" x14ac:dyDescent="0.25">
      <c r="A13" s="1"/>
      <c r="B13" s="39"/>
      <c r="C13" s="3"/>
      <c r="D13" s="5"/>
      <c r="E13" s="4"/>
      <c r="F13" s="11"/>
      <c r="G13" s="5"/>
      <c r="H13" s="14"/>
      <c r="I13" s="13"/>
      <c r="J13" s="19"/>
      <c r="K13" s="19"/>
      <c r="L13" s="19"/>
      <c r="M13" s="28"/>
      <c r="N13" s="19"/>
      <c r="O13" s="19"/>
    </row>
    <row r="14" spans="1:15" ht="30" x14ac:dyDescent="0.25">
      <c r="A14" s="1" t="s">
        <v>23</v>
      </c>
      <c r="B14" s="39"/>
      <c r="C14" s="3" t="s">
        <v>24</v>
      </c>
      <c r="D14" s="5" t="s">
        <v>26</v>
      </c>
      <c r="E14" s="4" t="s">
        <v>25</v>
      </c>
      <c r="F14" s="11">
        <v>62</v>
      </c>
      <c r="G14" s="5" t="s">
        <v>70</v>
      </c>
      <c r="H14" s="11">
        <v>620</v>
      </c>
      <c r="I14" s="13" t="s">
        <v>74</v>
      </c>
      <c r="J14" s="19"/>
      <c r="K14" s="19"/>
      <c r="L14" s="19"/>
      <c r="M14" s="28"/>
      <c r="N14" s="19"/>
      <c r="O14" s="19"/>
    </row>
    <row r="15" spans="1:15" x14ac:dyDescent="0.25">
      <c r="A15" s="1"/>
      <c r="B15" s="39"/>
      <c r="C15" s="3"/>
      <c r="D15" s="5"/>
      <c r="E15" s="4"/>
      <c r="F15" s="11"/>
      <c r="G15" s="5"/>
      <c r="H15" s="11"/>
      <c r="I15" s="13"/>
      <c r="J15" s="19"/>
      <c r="K15" s="19"/>
      <c r="L15" s="19"/>
      <c r="M15" s="28"/>
      <c r="N15" s="19"/>
      <c r="O15" s="19"/>
    </row>
    <row r="16" spans="1:15" ht="30" x14ac:dyDescent="0.25">
      <c r="A16" s="1" t="s">
        <v>27</v>
      </c>
      <c r="B16" s="39"/>
      <c r="C16" s="34" t="s">
        <v>28</v>
      </c>
      <c r="D16" s="29" t="s">
        <v>30</v>
      </c>
      <c r="E16" s="30" t="s">
        <v>29</v>
      </c>
      <c r="F16" s="31">
        <v>4</v>
      </c>
      <c r="G16" s="29" t="s">
        <v>67</v>
      </c>
      <c r="H16" s="31">
        <v>8000</v>
      </c>
      <c r="I16" s="32" t="s">
        <v>74</v>
      </c>
      <c r="J16" s="19"/>
      <c r="K16" s="19"/>
      <c r="L16" s="19"/>
      <c r="M16" s="28"/>
      <c r="N16" s="19"/>
      <c r="O16" s="19"/>
    </row>
    <row r="17" spans="1:15" x14ac:dyDescent="0.25">
      <c r="A17" s="1"/>
      <c r="B17" s="39"/>
      <c r="C17" s="6"/>
      <c r="D17" s="5"/>
      <c r="E17" s="4"/>
      <c r="F17" s="11"/>
      <c r="G17" s="5"/>
      <c r="H17" s="11"/>
      <c r="I17" s="13"/>
      <c r="J17" s="19"/>
      <c r="K17" s="19"/>
      <c r="L17" s="19"/>
      <c r="M17" s="28"/>
      <c r="N17" s="19"/>
      <c r="O17" s="19"/>
    </row>
    <row r="18" spans="1:15" x14ac:dyDescent="0.25">
      <c r="A18" s="37" t="s">
        <v>31</v>
      </c>
      <c r="B18" s="39"/>
      <c r="C18" s="38" t="s">
        <v>32</v>
      </c>
      <c r="D18" s="29" t="s">
        <v>34</v>
      </c>
      <c r="E18" s="30" t="s">
        <v>33</v>
      </c>
      <c r="F18" s="31">
        <v>8</v>
      </c>
      <c r="G18" s="29" t="s">
        <v>71</v>
      </c>
      <c r="H18" s="31">
        <f>8*(6*20)</f>
        <v>960</v>
      </c>
      <c r="I18" s="32" t="s">
        <v>74</v>
      </c>
      <c r="J18" s="19"/>
      <c r="K18" s="19"/>
      <c r="L18" s="19"/>
      <c r="M18" s="28"/>
      <c r="N18" s="19"/>
      <c r="O18" s="19"/>
    </row>
    <row r="19" spans="1:15" x14ac:dyDescent="0.25">
      <c r="A19" s="37"/>
      <c r="B19" s="39"/>
      <c r="C19" s="38"/>
      <c r="D19" s="29" t="s">
        <v>34</v>
      </c>
      <c r="E19" s="30" t="s">
        <v>35</v>
      </c>
      <c r="F19" s="31">
        <v>80</v>
      </c>
      <c r="G19" s="29" t="s">
        <v>66</v>
      </c>
      <c r="H19" s="31">
        <f>80*(50*10)</f>
        <v>40000</v>
      </c>
      <c r="I19" s="32" t="s">
        <v>74</v>
      </c>
      <c r="J19" s="19"/>
      <c r="K19" s="19"/>
      <c r="L19" s="19"/>
      <c r="M19" s="28"/>
      <c r="N19" s="19"/>
      <c r="O19" s="19"/>
    </row>
    <row r="20" spans="1:15" x14ac:dyDescent="0.25">
      <c r="A20" s="1"/>
      <c r="B20" s="39"/>
      <c r="C20" s="3"/>
      <c r="D20" s="5"/>
      <c r="E20" s="4"/>
      <c r="F20" s="11"/>
      <c r="G20" s="5"/>
      <c r="H20" s="11"/>
      <c r="I20" s="13"/>
      <c r="J20" s="19"/>
      <c r="K20" s="19"/>
      <c r="L20" s="19"/>
      <c r="M20" s="28"/>
      <c r="N20" s="19"/>
      <c r="O20" s="19"/>
    </row>
    <row r="21" spans="1:15" x14ac:dyDescent="0.25">
      <c r="A21" s="1" t="s">
        <v>36</v>
      </c>
      <c r="B21" s="39"/>
      <c r="C21" s="3" t="s">
        <v>37</v>
      </c>
      <c r="D21" s="5" t="s">
        <v>39</v>
      </c>
      <c r="E21" s="4" t="s">
        <v>38</v>
      </c>
      <c r="F21" s="11">
        <v>20</v>
      </c>
      <c r="G21" s="5" t="s">
        <v>70</v>
      </c>
      <c r="H21" s="11">
        <v>200</v>
      </c>
      <c r="I21" s="13" t="s">
        <v>74</v>
      </c>
      <c r="J21" s="19"/>
      <c r="K21" s="19"/>
      <c r="L21" s="19"/>
      <c r="M21" s="28"/>
      <c r="N21" s="19"/>
      <c r="O21" s="19"/>
    </row>
    <row r="22" spans="1:15" x14ac:dyDescent="0.25">
      <c r="A22" s="1"/>
      <c r="B22" s="39"/>
      <c r="C22" s="3"/>
      <c r="D22" s="5"/>
      <c r="E22" s="4"/>
      <c r="F22" s="11"/>
      <c r="G22" s="5"/>
      <c r="H22" s="11"/>
      <c r="I22" s="13"/>
      <c r="J22" s="19"/>
      <c r="K22" s="19"/>
      <c r="L22" s="19"/>
      <c r="M22" s="28"/>
      <c r="N22" s="19"/>
      <c r="O22" s="19"/>
    </row>
    <row r="23" spans="1:15" ht="30" x14ac:dyDescent="0.25">
      <c r="A23" s="1" t="s">
        <v>40</v>
      </c>
      <c r="B23" s="39"/>
      <c r="C23" s="3" t="s">
        <v>41</v>
      </c>
      <c r="D23" s="5" t="s">
        <v>43</v>
      </c>
      <c r="E23" s="4" t="s">
        <v>42</v>
      </c>
      <c r="F23" s="11">
        <v>260</v>
      </c>
      <c r="G23" s="5" t="s">
        <v>70</v>
      </c>
      <c r="H23" s="11">
        <v>1300</v>
      </c>
      <c r="I23" s="13" t="s">
        <v>74</v>
      </c>
      <c r="J23" s="19"/>
      <c r="K23" s="19"/>
      <c r="L23" s="19"/>
      <c r="M23" s="28"/>
      <c r="N23" s="19"/>
      <c r="O23" s="19"/>
    </row>
    <row r="24" spans="1:15" x14ac:dyDescent="0.25">
      <c r="A24" s="1"/>
      <c r="B24" s="39"/>
      <c r="C24" s="3"/>
      <c r="D24" s="5"/>
      <c r="E24" s="4"/>
      <c r="F24" s="11"/>
      <c r="G24" s="5"/>
      <c r="H24" s="11"/>
      <c r="I24" s="13"/>
      <c r="J24" s="19"/>
      <c r="K24" s="19"/>
      <c r="L24" s="19"/>
      <c r="M24" s="28"/>
      <c r="N24" s="19"/>
      <c r="O24" s="19"/>
    </row>
    <row r="25" spans="1:15" x14ac:dyDescent="0.25">
      <c r="A25" s="37" t="s">
        <v>44</v>
      </c>
      <c r="B25" s="39"/>
      <c r="C25" s="38" t="s">
        <v>45</v>
      </c>
      <c r="D25" s="5" t="s">
        <v>47</v>
      </c>
      <c r="E25" s="4" t="s">
        <v>46</v>
      </c>
      <c r="F25" s="11">
        <v>24</v>
      </c>
      <c r="G25" s="5" t="s">
        <v>66</v>
      </c>
      <c r="H25" s="11">
        <f>(F25*50)*10</f>
        <v>12000</v>
      </c>
      <c r="I25" s="13" t="s">
        <v>74</v>
      </c>
      <c r="J25" s="19"/>
      <c r="K25" s="19"/>
      <c r="L25" s="19"/>
      <c r="M25" s="28"/>
      <c r="N25" s="19"/>
      <c r="O25" s="19"/>
    </row>
    <row r="26" spans="1:15" x14ac:dyDescent="0.25">
      <c r="A26" s="37"/>
      <c r="B26" s="39"/>
      <c r="C26" s="38"/>
      <c r="D26" s="5" t="s">
        <v>47</v>
      </c>
      <c r="E26" s="4" t="s">
        <v>48</v>
      </c>
      <c r="F26" s="11">
        <v>38</v>
      </c>
      <c r="G26" s="5" t="s">
        <v>66</v>
      </c>
      <c r="H26" s="11">
        <f>(F26*100)*10</f>
        <v>38000</v>
      </c>
      <c r="I26" s="13" t="s">
        <v>74</v>
      </c>
      <c r="J26" s="19"/>
      <c r="K26" s="19"/>
      <c r="L26" s="19"/>
      <c r="M26" s="28"/>
      <c r="N26" s="19"/>
      <c r="O26" s="19"/>
    </row>
    <row r="27" spans="1:15" x14ac:dyDescent="0.25">
      <c r="A27" s="37"/>
      <c r="B27" s="39"/>
      <c r="C27" s="38"/>
      <c r="D27" s="5" t="s">
        <v>47</v>
      </c>
      <c r="E27" s="4" t="s">
        <v>49</v>
      </c>
      <c r="F27" s="11">
        <v>14</v>
      </c>
      <c r="G27" s="5" t="s">
        <v>66</v>
      </c>
      <c r="H27" s="11">
        <f>(F27*50)*10</f>
        <v>7000</v>
      </c>
      <c r="I27" s="13" t="s">
        <v>74</v>
      </c>
      <c r="J27" s="19"/>
      <c r="K27" s="19"/>
      <c r="L27" s="19"/>
      <c r="M27" s="28"/>
      <c r="N27" s="19"/>
      <c r="O27" s="19"/>
    </row>
    <row r="28" spans="1:15" x14ac:dyDescent="0.25">
      <c r="A28" s="37"/>
      <c r="B28" s="39"/>
      <c r="C28" s="38"/>
      <c r="D28" s="29" t="s">
        <v>47</v>
      </c>
      <c r="E28" s="30" t="s">
        <v>50</v>
      </c>
      <c r="F28" s="31">
        <v>90</v>
      </c>
      <c r="G28" s="29" t="s">
        <v>72</v>
      </c>
      <c r="H28" s="31">
        <f>(F28*500)*8</f>
        <v>360000</v>
      </c>
      <c r="I28" s="32" t="s">
        <v>74</v>
      </c>
      <c r="J28" s="19"/>
      <c r="K28" s="19"/>
      <c r="L28" s="19"/>
      <c r="M28" s="28"/>
      <c r="N28" s="19"/>
      <c r="O28" s="19"/>
    </row>
    <row r="29" spans="1:15" x14ac:dyDescent="0.25">
      <c r="A29" s="1"/>
      <c r="B29" s="39"/>
      <c r="C29" s="3"/>
      <c r="D29" s="5"/>
      <c r="E29" s="4"/>
      <c r="F29" s="11"/>
      <c r="G29" s="5"/>
      <c r="H29" s="14"/>
      <c r="I29" s="13"/>
      <c r="J29" s="19"/>
      <c r="K29" s="19"/>
      <c r="L29" s="19"/>
      <c r="M29" s="28"/>
      <c r="N29" s="19"/>
      <c r="O29" s="19"/>
    </row>
    <row r="30" spans="1:15" x14ac:dyDescent="0.25">
      <c r="A30" s="1" t="s">
        <v>51</v>
      </c>
      <c r="B30" s="39"/>
      <c r="C30" s="3" t="s">
        <v>52</v>
      </c>
      <c r="D30" s="29" t="s">
        <v>54</v>
      </c>
      <c r="E30" s="30" t="s">
        <v>53</v>
      </c>
      <c r="F30" s="31">
        <v>195</v>
      </c>
      <c r="G30" s="29" t="s">
        <v>71</v>
      </c>
      <c r="H30" s="33">
        <v>585000</v>
      </c>
      <c r="I30" s="32" t="s">
        <v>74</v>
      </c>
      <c r="J30" s="19"/>
      <c r="K30" s="19"/>
      <c r="L30" s="19"/>
      <c r="M30" s="28"/>
      <c r="N30" s="19"/>
      <c r="O30" s="19"/>
    </row>
    <row r="31" spans="1:15" x14ac:dyDescent="0.25">
      <c r="A31" s="1"/>
      <c r="B31" s="39"/>
      <c r="C31" s="3"/>
      <c r="D31" s="5"/>
      <c r="E31" s="4"/>
      <c r="F31" s="11"/>
      <c r="G31" s="5"/>
      <c r="H31" s="11"/>
      <c r="I31" s="13"/>
      <c r="J31" s="19"/>
      <c r="K31" s="19"/>
      <c r="L31" s="19"/>
      <c r="M31" s="28"/>
      <c r="N31" s="19"/>
      <c r="O31" s="19"/>
    </row>
    <row r="32" spans="1:15" x14ac:dyDescent="0.25">
      <c r="A32" s="37" t="s">
        <v>55</v>
      </c>
      <c r="B32" s="39"/>
      <c r="C32" s="38" t="s">
        <v>56</v>
      </c>
      <c r="D32" s="5" t="s">
        <v>58</v>
      </c>
      <c r="E32" s="4" t="s">
        <v>57</v>
      </c>
      <c r="F32" s="11">
        <v>614</v>
      </c>
      <c r="G32" s="5" t="s">
        <v>70</v>
      </c>
      <c r="H32" s="11">
        <f>F32*50</f>
        <v>30700</v>
      </c>
      <c r="I32" s="13" t="s">
        <v>74</v>
      </c>
      <c r="J32" s="19"/>
      <c r="K32" s="19"/>
      <c r="L32" s="19"/>
      <c r="M32" s="28"/>
      <c r="N32" s="19"/>
      <c r="O32" s="19"/>
    </row>
    <row r="33" spans="1:18" x14ac:dyDescent="0.25">
      <c r="A33" s="37"/>
      <c r="B33" s="39"/>
      <c r="C33" s="38"/>
      <c r="D33" s="5" t="s">
        <v>58</v>
      </c>
      <c r="E33" s="4" t="s">
        <v>59</v>
      </c>
      <c r="F33" s="11">
        <v>180</v>
      </c>
      <c r="G33" s="5" t="s">
        <v>70</v>
      </c>
      <c r="H33" s="11">
        <f>F33*100</f>
        <v>18000</v>
      </c>
      <c r="I33" s="13" t="s">
        <v>74</v>
      </c>
      <c r="J33" s="19"/>
      <c r="K33" s="19"/>
      <c r="L33" s="19"/>
      <c r="M33" s="28"/>
      <c r="N33" s="19"/>
      <c r="O33" s="19"/>
    </row>
    <row r="34" spans="1:18" x14ac:dyDescent="0.25">
      <c r="A34" s="37"/>
      <c r="B34" s="39"/>
      <c r="C34" s="38"/>
      <c r="D34" s="5" t="s">
        <v>58</v>
      </c>
      <c r="E34" s="4" t="s">
        <v>60</v>
      </c>
      <c r="F34" s="11">
        <v>120</v>
      </c>
      <c r="G34" s="5" t="s">
        <v>70</v>
      </c>
      <c r="H34" s="11">
        <f>F34*200</f>
        <v>24000</v>
      </c>
      <c r="I34" s="13" t="s">
        <v>74</v>
      </c>
      <c r="J34" s="19"/>
      <c r="K34" s="19"/>
      <c r="L34" s="19"/>
      <c r="M34" s="28"/>
      <c r="N34" s="19"/>
      <c r="O34" s="19"/>
    </row>
    <row r="35" spans="1:18" x14ac:dyDescent="0.25">
      <c r="A35" s="37"/>
      <c r="B35" s="39"/>
      <c r="C35" s="38"/>
      <c r="D35" s="5" t="s">
        <v>58</v>
      </c>
      <c r="E35" s="4" t="s">
        <v>61</v>
      </c>
      <c r="F35" s="11">
        <v>1556</v>
      </c>
      <c r="G35" s="5" t="s">
        <v>68</v>
      </c>
      <c r="H35" s="11">
        <f>F35*50</f>
        <v>77800</v>
      </c>
      <c r="I35" s="13" t="s">
        <v>74</v>
      </c>
      <c r="J35" s="19"/>
      <c r="K35" s="19"/>
      <c r="L35" s="19"/>
      <c r="M35" s="28"/>
      <c r="N35" s="19"/>
      <c r="O35" s="19"/>
    </row>
    <row r="36" spans="1:18" x14ac:dyDescent="0.25">
      <c r="A36" s="37"/>
      <c r="B36" s="39"/>
      <c r="C36" s="38"/>
      <c r="D36" s="5" t="s">
        <v>58</v>
      </c>
      <c r="E36" s="4" t="s">
        <v>62</v>
      </c>
      <c r="F36" s="11">
        <v>296</v>
      </c>
      <c r="G36" s="5" t="s">
        <v>70</v>
      </c>
      <c r="H36" s="11">
        <f>F36*200</f>
        <v>59200</v>
      </c>
      <c r="I36" s="13" t="s">
        <v>74</v>
      </c>
      <c r="J36" s="19"/>
      <c r="K36" s="19"/>
      <c r="L36" s="19"/>
      <c r="M36" s="28"/>
      <c r="N36" s="19"/>
      <c r="O36" s="19"/>
    </row>
    <row r="37" spans="1:18" x14ac:dyDescent="0.25">
      <c r="A37" s="37"/>
      <c r="B37" s="39"/>
      <c r="C37" s="38"/>
      <c r="D37" s="29" t="s">
        <v>58</v>
      </c>
      <c r="E37" s="30" t="s">
        <v>63</v>
      </c>
      <c r="F37" s="31">
        <v>700</v>
      </c>
      <c r="G37" s="29" t="s">
        <v>67</v>
      </c>
      <c r="H37" s="31">
        <f>F37*500</f>
        <v>350000</v>
      </c>
      <c r="I37" s="32" t="s">
        <v>74</v>
      </c>
      <c r="J37" s="19"/>
      <c r="K37" s="19"/>
      <c r="L37" s="19"/>
      <c r="M37" s="28"/>
      <c r="N37" s="19"/>
      <c r="O37" s="19"/>
    </row>
    <row r="38" spans="1:18" x14ac:dyDescent="0.25">
      <c r="C38" s="8"/>
    </row>
    <row r="39" spans="1:18" x14ac:dyDescent="0.25">
      <c r="A39" s="18"/>
      <c r="C39" s="18"/>
      <c r="D39" s="18"/>
      <c r="E39" s="18"/>
      <c r="F39" s="18"/>
      <c r="G39" s="18"/>
      <c r="H39" s="18"/>
      <c r="I39" s="18"/>
    </row>
    <row r="40" spans="1:18" s="17" customFormat="1" ht="74.25" customHeight="1" x14ac:dyDescent="0.25">
      <c r="A40" s="35" t="s">
        <v>90</v>
      </c>
      <c r="B40" s="35"/>
      <c r="C40" s="35"/>
      <c r="D40" s="35"/>
      <c r="E40" s="35"/>
      <c r="F40" s="35"/>
      <c r="G40" s="35"/>
      <c r="H40" s="35"/>
      <c r="I40" s="35"/>
      <c r="J40" s="35"/>
      <c r="K40" s="35"/>
      <c r="L40" s="35"/>
      <c r="M40" s="35"/>
      <c r="N40" s="35"/>
      <c r="O40" s="35"/>
      <c r="P40" s="35"/>
      <c r="Q40" s="35"/>
      <c r="R40" s="35"/>
    </row>
    <row r="41" spans="1:18" s="17" customFormat="1" ht="33.75" customHeight="1" x14ac:dyDescent="0.25">
      <c r="A41" s="36" t="s">
        <v>91</v>
      </c>
      <c r="B41" s="36"/>
      <c r="C41" s="36"/>
      <c r="D41" s="36"/>
      <c r="E41" s="36"/>
      <c r="F41" s="36"/>
      <c r="G41" s="36"/>
      <c r="H41" s="36"/>
      <c r="I41" s="36"/>
      <c r="J41" s="36"/>
      <c r="K41" s="36"/>
      <c r="L41" s="36"/>
      <c r="M41" s="36"/>
      <c r="N41" s="36"/>
      <c r="O41" s="36"/>
      <c r="P41" s="36"/>
      <c r="Q41" s="36"/>
      <c r="R41" s="36"/>
    </row>
    <row r="42" spans="1:18" s="17" customFormat="1" ht="33.75" customHeight="1" x14ac:dyDescent="0.25">
      <c r="A42" s="36" t="s">
        <v>92</v>
      </c>
      <c r="B42" s="36"/>
      <c r="C42" s="36"/>
      <c r="D42" s="36"/>
      <c r="E42" s="36"/>
      <c r="F42" s="36"/>
      <c r="G42" s="36"/>
      <c r="H42" s="36"/>
      <c r="I42" s="36"/>
      <c r="J42" s="36"/>
      <c r="K42" s="36"/>
      <c r="L42" s="36"/>
      <c r="M42" s="36"/>
      <c r="N42" s="36"/>
      <c r="O42" s="36"/>
      <c r="P42" s="36"/>
      <c r="Q42" s="36"/>
      <c r="R42" s="36"/>
    </row>
    <row r="43" spans="1:18" s="17" customFormat="1" ht="46.5" customHeight="1" x14ac:dyDescent="0.25">
      <c r="A43" s="36" t="s">
        <v>93</v>
      </c>
      <c r="B43" s="36"/>
      <c r="C43" s="36"/>
      <c r="D43" s="36"/>
      <c r="E43" s="36"/>
      <c r="F43" s="36"/>
      <c r="G43" s="36"/>
      <c r="H43" s="36"/>
      <c r="I43" s="36"/>
      <c r="J43" s="36"/>
      <c r="K43" s="36"/>
      <c r="L43" s="36"/>
      <c r="M43" s="36"/>
      <c r="N43" s="36"/>
      <c r="O43" s="36"/>
      <c r="P43" s="36"/>
      <c r="Q43" s="36"/>
      <c r="R43" s="36"/>
    </row>
  </sheetData>
  <mergeCells count="14">
    <mergeCell ref="H1:I1"/>
    <mergeCell ref="B2:B37"/>
    <mergeCell ref="A8:A12"/>
    <mergeCell ref="C8:C12"/>
    <mergeCell ref="A18:A19"/>
    <mergeCell ref="C18:C19"/>
    <mergeCell ref="A25:A28"/>
    <mergeCell ref="C25:C28"/>
    <mergeCell ref="A40:R40"/>
    <mergeCell ref="A41:R41"/>
    <mergeCell ref="A42:R42"/>
    <mergeCell ref="A43:R43"/>
    <mergeCell ref="A32:A37"/>
    <mergeCell ref="C32:C37"/>
  </mergeCells>
  <pageMargins left="0.7" right="0.7" top="0.75" bottom="0.75" header="0.3" footer="0.3"/>
  <pageSetup paperSize="8"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topLeftCell="A7" workbookViewId="0">
      <selection activeCell="H2" sqref="H2:H37"/>
    </sheetView>
  </sheetViews>
  <sheetFormatPr defaultRowHeight="15" x14ac:dyDescent="0.25"/>
  <cols>
    <col min="1" max="1" width="9.140625" style="7"/>
    <col min="2" max="2" width="6.5703125" style="7" customWidth="1"/>
    <col min="3" max="3" width="10.28515625" style="10" customWidth="1"/>
    <col min="4" max="4" width="22.85546875" style="8" bestFit="1" customWidth="1"/>
    <col min="5" max="5" width="54.28515625" style="9" bestFit="1" customWidth="1"/>
    <col min="6" max="6" width="10.7109375" style="12" bestFit="1" customWidth="1"/>
    <col min="7" max="7" width="17.140625" style="12" customWidth="1"/>
    <col min="8" max="8" width="12" style="12" customWidth="1"/>
    <col min="9" max="9" width="9" style="15" customWidth="1"/>
    <col min="10" max="10" width="20.42578125" style="17" customWidth="1"/>
    <col min="11" max="11" width="11.28515625" style="17" customWidth="1"/>
    <col min="12" max="14" width="9.140625" style="17"/>
    <col min="15" max="15" width="11.28515625" style="17" customWidth="1"/>
    <col min="16" max="16" width="10.28515625" style="17" customWidth="1"/>
    <col min="17" max="16384" width="9.140625" style="17"/>
  </cols>
  <sheetData>
    <row r="1" spans="1:18" ht="45" x14ac:dyDescent="0.25">
      <c r="A1" s="1" t="s">
        <v>0</v>
      </c>
      <c r="B1" s="1" t="s">
        <v>82</v>
      </c>
      <c r="C1" s="2" t="s">
        <v>1</v>
      </c>
      <c r="D1" s="1" t="s">
        <v>73</v>
      </c>
      <c r="E1" s="1" t="s">
        <v>2</v>
      </c>
      <c r="F1" s="1" t="s">
        <v>76</v>
      </c>
      <c r="G1" s="1" t="s">
        <v>75</v>
      </c>
      <c r="H1" s="37" t="s">
        <v>76</v>
      </c>
      <c r="I1" s="37"/>
      <c r="J1" s="16" t="s">
        <v>77</v>
      </c>
      <c r="K1" s="16" t="s">
        <v>75</v>
      </c>
      <c r="L1" s="43" t="s">
        <v>84</v>
      </c>
      <c r="M1" s="43"/>
      <c r="N1" s="16" t="s">
        <v>85</v>
      </c>
      <c r="O1" s="20" t="s">
        <v>86</v>
      </c>
      <c r="P1" s="20" t="s">
        <v>87</v>
      </c>
      <c r="Q1" s="20" t="s">
        <v>88</v>
      </c>
      <c r="R1" s="21" t="s">
        <v>89</v>
      </c>
    </row>
    <row r="2" spans="1:18" ht="15" customHeight="1" x14ac:dyDescent="0.25">
      <c r="A2" s="1" t="s">
        <v>3</v>
      </c>
      <c r="B2" s="39" t="s">
        <v>83</v>
      </c>
      <c r="C2" s="3" t="s">
        <v>4</v>
      </c>
      <c r="D2" s="5" t="s">
        <v>6</v>
      </c>
      <c r="E2" s="4" t="s">
        <v>5</v>
      </c>
      <c r="F2" s="11">
        <v>570</v>
      </c>
      <c r="G2" s="5" t="s">
        <v>64</v>
      </c>
      <c r="H2" s="11">
        <f>570*20</f>
        <v>11400</v>
      </c>
      <c r="I2" s="13" t="s">
        <v>74</v>
      </c>
      <c r="J2" s="26"/>
      <c r="K2" s="26"/>
      <c r="L2" s="26"/>
      <c r="M2" s="13" t="s">
        <v>74</v>
      </c>
      <c r="N2" s="19"/>
      <c r="O2" s="22"/>
      <c r="P2" s="23">
        <f>H2*L2</f>
        <v>0</v>
      </c>
      <c r="Q2" s="23"/>
      <c r="R2" s="24">
        <f>SUM(P2)</f>
        <v>0</v>
      </c>
    </row>
    <row r="3" spans="1:18" x14ac:dyDescent="0.25">
      <c r="A3" s="1"/>
      <c r="B3" s="39"/>
      <c r="C3" s="3"/>
      <c r="D3" s="5"/>
      <c r="E3" s="4"/>
      <c r="F3" s="11"/>
      <c r="G3" s="5"/>
      <c r="H3" s="11"/>
      <c r="I3" s="13"/>
      <c r="J3" s="26"/>
      <c r="K3" s="26"/>
      <c r="L3" s="26"/>
      <c r="M3" s="13"/>
      <c r="N3" s="19"/>
      <c r="O3" s="22"/>
      <c r="P3" s="23"/>
      <c r="Q3" s="23"/>
      <c r="R3" s="24"/>
    </row>
    <row r="4" spans="1:18" x14ac:dyDescent="0.25">
      <c r="A4" s="1" t="s">
        <v>7</v>
      </c>
      <c r="B4" s="39"/>
      <c r="C4" s="3" t="s">
        <v>8</v>
      </c>
      <c r="D4" s="5" t="s">
        <v>10</v>
      </c>
      <c r="E4" s="4" t="s">
        <v>9</v>
      </c>
      <c r="F4" s="11">
        <v>280</v>
      </c>
      <c r="G4" s="5" t="s">
        <v>65</v>
      </c>
      <c r="H4" s="11">
        <f>F4*15</f>
        <v>4200</v>
      </c>
      <c r="I4" s="13" t="s">
        <v>74</v>
      </c>
      <c r="J4" s="26"/>
      <c r="K4" s="26"/>
      <c r="L4" s="26"/>
      <c r="M4" s="13" t="s">
        <v>74</v>
      </c>
      <c r="N4" s="19"/>
      <c r="O4" s="22"/>
      <c r="P4" s="23">
        <f>H4*L4</f>
        <v>0</v>
      </c>
      <c r="Q4" s="23"/>
      <c r="R4" s="24">
        <f>SUM(P4)</f>
        <v>0</v>
      </c>
    </row>
    <row r="5" spans="1:18" x14ac:dyDescent="0.25">
      <c r="A5" s="1"/>
      <c r="B5" s="39"/>
      <c r="C5" s="3"/>
      <c r="D5" s="5"/>
      <c r="E5" s="4"/>
      <c r="F5" s="11"/>
      <c r="G5" s="5"/>
      <c r="H5" s="11"/>
      <c r="I5" s="13"/>
      <c r="J5" s="26"/>
      <c r="K5" s="26"/>
      <c r="L5" s="26"/>
      <c r="M5" s="13"/>
      <c r="N5" s="19"/>
      <c r="O5" s="22"/>
      <c r="P5" s="23"/>
      <c r="Q5" s="23"/>
      <c r="R5" s="24"/>
    </row>
    <row r="6" spans="1:18" ht="30" x14ac:dyDescent="0.25">
      <c r="A6" s="1" t="s">
        <v>11</v>
      </c>
      <c r="B6" s="39"/>
      <c r="C6" s="3" t="s">
        <v>12</v>
      </c>
      <c r="D6" s="5" t="s">
        <v>14</v>
      </c>
      <c r="E6" s="4" t="s">
        <v>13</v>
      </c>
      <c r="F6" s="11">
        <v>156</v>
      </c>
      <c r="G6" s="5" t="s">
        <v>66</v>
      </c>
      <c r="H6" s="11">
        <f>15600*10</f>
        <v>156000</v>
      </c>
      <c r="I6" s="13" t="s">
        <v>74</v>
      </c>
      <c r="J6" s="26"/>
      <c r="K6" s="26"/>
      <c r="L6" s="26"/>
      <c r="M6" s="13" t="s">
        <v>74</v>
      </c>
      <c r="N6" s="19"/>
      <c r="O6" s="22"/>
      <c r="P6" s="23">
        <f>H6*L6</f>
        <v>0</v>
      </c>
      <c r="Q6" s="23"/>
      <c r="R6" s="24">
        <f>SUM(P6)</f>
        <v>0</v>
      </c>
    </row>
    <row r="7" spans="1:18" x14ac:dyDescent="0.25">
      <c r="A7" s="1"/>
      <c r="B7" s="39"/>
      <c r="C7" s="3"/>
      <c r="D7" s="5"/>
      <c r="E7" s="4"/>
      <c r="F7" s="11"/>
      <c r="G7" s="5"/>
      <c r="H7" s="11"/>
      <c r="I7" s="13"/>
      <c r="J7" s="26"/>
      <c r="K7" s="26"/>
      <c r="L7" s="26"/>
      <c r="M7" s="13"/>
      <c r="N7" s="19"/>
      <c r="O7" s="22"/>
      <c r="P7" s="23"/>
      <c r="Q7" s="23"/>
      <c r="R7" s="24"/>
    </row>
    <row r="8" spans="1:18" x14ac:dyDescent="0.25">
      <c r="A8" s="37" t="s">
        <v>15</v>
      </c>
      <c r="B8" s="39"/>
      <c r="C8" s="38" t="s">
        <v>16</v>
      </c>
      <c r="D8" s="5" t="s">
        <v>18</v>
      </c>
      <c r="E8" s="4" t="s">
        <v>17</v>
      </c>
      <c r="F8" s="11">
        <v>280</v>
      </c>
      <c r="G8" s="5" t="s">
        <v>67</v>
      </c>
      <c r="H8" s="11">
        <v>28000</v>
      </c>
      <c r="I8" s="13" t="s">
        <v>74</v>
      </c>
      <c r="J8" s="26"/>
      <c r="K8" s="26"/>
      <c r="L8" s="26"/>
      <c r="M8" s="13" t="s">
        <v>74</v>
      </c>
      <c r="N8" s="19"/>
      <c r="O8" s="22"/>
      <c r="P8" s="23">
        <f>H8*L8</f>
        <v>0</v>
      </c>
      <c r="Q8" s="23"/>
      <c r="R8" s="40">
        <f>SUM(P8:P12)</f>
        <v>0</v>
      </c>
    </row>
    <row r="9" spans="1:18" x14ac:dyDescent="0.25">
      <c r="A9" s="37"/>
      <c r="B9" s="39"/>
      <c r="C9" s="38"/>
      <c r="D9" s="29" t="s">
        <v>18</v>
      </c>
      <c r="E9" s="30" t="s">
        <v>19</v>
      </c>
      <c r="F9" s="31">
        <v>812</v>
      </c>
      <c r="G9" s="29" t="s">
        <v>68</v>
      </c>
      <c r="H9" s="31">
        <f>F9*500</f>
        <v>406000</v>
      </c>
      <c r="I9" s="32" t="s">
        <v>74</v>
      </c>
      <c r="J9" s="26"/>
      <c r="K9" s="26"/>
      <c r="L9" s="26"/>
      <c r="M9" s="13" t="s">
        <v>74</v>
      </c>
      <c r="N9" s="19"/>
      <c r="O9" s="22"/>
      <c r="P9" s="23">
        <f>H9*L9</f>
        <v>0</v>
      </c>
      <c r="Q9" s="23"/>
      <c r="R9" s="41"/>
    </row>
    <row r="10" spans="1:18" x14ac:dyDescent="0.25">
      <c r="A10" s="37"/>
      <c r="B10" s="39"/>
      <c r="C10" s="38"/>
      <c r="D10" s="5" t="s">
        <v>18</v>
      </c>
      <c r="E10" s="4" t="s">
        <v>20</v>
      </c>
      <c r="F10" s="11">
        <v>22</v>
      </c>
      <c r="G10" s="5" t="s">
        <v>67</v>
      </c>
      <c r="H10" s="11">
        <f>F10*200</f>
        <v>4400</v>
      </c>
      <c r="I10" s="13" t="s">
        <v>74</v>
      </c>
      <c r="J10" s="26"/>
      <c r="K10" s="26"/>
      <c r="L10" s="26"/>
      <c r="M10" s="13" t="s">
        <v>74</v>
      </c>
      <c r="N10" s="19"/>
      <c r="O10" s="22"/>
      <c r="P10" s="23">
        <f>H10*L10</f>
        <v>0</v>
      </c>
      <c r="Q10" s="23"/>
      <c r="R10" s="41"/>
    </row>
    <row r="11" spans="1:18" x14ac:dyDescent="0.25">
      <c r="A11" s="37"/>
      <c r="B11" s="39"/>
      <c r="C11" s="38"/>
      <c r="D11" s="5" t="s">
        <v>18</v>
      </c>
      <c r="E11" s="4" t="s">
        <v>21</v>
      </c>
      <c r="F11" s="11">
        <v>2706</v>
      </c>
      <c r="G11" s="5" t="s">
        <v>67</v>
      </c>
      <c r="H11" s="11">
        <f>F11*50</f>
        <v>135300</v>
      </c>
      <c r="I11" s="13" t="s">
        <v>74</v>
      </c>
      <c r="J11" s="26"/>
      <c r="K11" s="26"/>
      <c r="L11" s="26"/>
      <c r="M11" s="13" t="s">
        <v>74</v>
      </c>
      <c r="N11" s="19"/>
      <c r="O11" s="22"/>
      <c r="P11" s="23">
        <f>H11*L11</f>
        <v>0</v>
      </c>
      <c r="Q11" s="23"/>
      <c r="R11" s="41"/>
    </row>
    <row r="12" spans="1:18" x14ac:dyDescent="0.25">
      <c r="A12" s="37"/>
      <c r="B12" s="39"/>
      <c r="C12" s="38"/>
      <c r="D12" s="5" t="s">
        <v>18</v>
      </c>
      <c r="E12" s="4" t="s">
        <v>22</v>
      </c>
      <c r="F12" s="11">
        <v>962</v>
      </c>
      <c r="G12" s="5" t="s">
        <v>69</v>
      </c>
      <c r="H12" s="11">
        <f>F12*200</f>
        <v>192400</v>
      </c>
      <c r="I12" s="13" t="s">
        <v>74</v>
      </c>
      <c r="J12" s="26"/>
      <c r="K12" s="26"/>
      <c r="L12" s="26"/>
      <c r="M12" s="13" t="s">
        <v>74</v>
      </c>
      <c r="N12" s="19"/>
      <c r="O12" s="22"/>
      <c r="P12" s="23">
        <f>H12*L12</f>
        <v>0</v>
      </c>
      <c r="Q12" s="23"/>
      <c r="R12" s="42"/>
    </row>
    <row r="13" spans="1:18" x14ac:dyDescent="0.25">
      <c r="A13" s="1"/>
      <c r="B13" s="39"/>
      <c r="C13" s="3"/>
      <c r="D13" s="5"/>
      <c r="E13" s="4"/>
      <c r="F13" s="11"/>
      <c r="G13" s="5"/>
      <c r="H13" s="14"/>
      <c r="I13" s="13"/>
      <c r="J13" s="26"/>
      <c r="K13" s="26"/>
      <c r="L13" s="26"/>
      <c r="M13" s="13"/>
      <c r="N13" s="19"/>
      <c r="O13" s="22"/>
      <c r="P13" s="23"/>
      <c r="Q13" s="23"/>
      <c r="R13" s="24"/>
    </row>
    <row r="14" spans="1:18" ht="30" x14ac:dyDescent="0.25">
      <c r="A14" s="1" t="s">
        <v>23</v>
      </c>
      <c r="B14" s="39"/>
      <c r="C14" s="3" t="s">
        <v>24</v>
      </c>
      <c r="D14" s="5" t="s">
        <v>26</v>
      </c>
      <c r="E14" s="4" t="s">
        <v>25</v>
      </c>
      <c r="F14" s="11">
        <v>62</v>
      </c>
      <c r="G14" s="5" t="s">
        <v>70</v>
      </c>
      <c r="H14" s="11">
        <v>620</v>
      </c>
      <c r="I14" s="13" t="s">
        <v>74</v>
      </c>
      <c r="J14" s="26"/>
      <c r="K14" s="26"/>
      <c r="L14" s="26"/>
      <c r="M14" s="13" t="s">
        <v>74</v>
      </c>
      <c r="N14" s="19"/>
      <c r="O14" s="22"/>
      <c r="P14" s="23">
        <f>H14*L14</f>
        <v>0</v>
      </c>
      <c r="Q14" s="23"/>
      <c r="R14" s="24">
        <f>SUM(P14)</f>
        <v>0</v>
      </c>
    </row>
    <row r="15" spans="1:18" x14ac:dyDescent="0.25">
      <c r="A15" s="1"/>
      <c r="B15" s="39"/>
      <c r="C15" s="3"/>
      <c r="D15" s="5"/>
      <c r="E15" s="4"/>
      <c r="F15" s="11"/>
      <c r="G15" s="5"/>
      <c r="H15" s="11"/>
      <c r="I15" s="13"/>
      <c r="J15" s="26"/>
      <c r="K15" s="26"/>
      <c r="L15" s="26"/>
      <c r="M15" s="13"/>
      <c r="N15" s="19"/>
      <c r="O15" s="22"/>
      <c r="P15" s="23"/>
      <c r="Q15" s="23"/>
      <c r="R15" s="24"/>
    </row>
    <row r="16" spans="1:18" ht="30" x14ac:dyDescent="0.25">
      <c r="A16" s="1" t="s">
        <v>27</v>
      </c>
      <c r="B16" s="39"/>
      <c r="C16" s="6" t="s">
        <v>28</v>
      </c>
      <c r="D16" s="29" t="s">
        <v>30</v>
      </c>
      <c r="E16" s="30" t="s">
        <v>29</v>
      </c>
      <c r="F16" s="31">
        <v>4</v>
      </c>
      <c r="G16" s="29" t="s">
        <v>67</v>
      </c>
      <c r="H16" s="31">
        <v>8000</v>
      </c>
      <c r="I16" s="32" t="s">
        <v>74</v>
      </c>
      <c r="J16" s="26"/>
      <c r="K16" s="26"/>
      <c r="L16" s="26"/>
      <c r="M16" s="13" t="s">
        <v>74</v>
      </c>
      <c r="N16" s="19"/>
      <c r="O16" s="22"/>
      <c r="P16" s="23">
        <f>H16*L16</f>
        <v>0</v>
      </c>
      <c r="Q16" s="23"/>
      <c r="R16" s="24">
        <f>SUM(P16)</f>
        <v>0</v>
      </c>
    </row>
    <row r="17" spans="1:18" x14ac:dyDescent="0.25">
      <c r="A17" s="1"/>
      <c r="B17" s="39"/>
      <c r="C17" s="6"/>
      <c r="D17" s="5"/>
      <c r="E17" s="4"/>
      <c r="F17" s="11"/>
      <c r="G17" s="5"/>
      <c r="H17" s="11"/>
      <c r="I17" s="13"/>
      <c r="J17" s="26"/>
      <c r="K17" s="26"/>
      <c r="L17" s="26"/>
      <c r="M17" s="13"/>
      <c r="N17" s="19"/>
      <c r="O17" s="22"/>
      <c r="P17" s="23"/>
      <c r="Q17" s="23"/>
      <c r="R17" s="25"/>
    </row>
    <row r="18" spans="1:18" x14ac:dyDescent="0.25">
      <c r="A18" s="37" t="s">
        <v>31</v>
      </c>
      <c r="B18" s="39"/>
      <c r="C18" s="38" t="s">
        <v>32</v>
      </c>
      <c r="D18" s="29" t="s">
        <v>34</v>
      </c>
      <c r="E18" s="30" t="s">
        <v>33</v>
      </c>
      <c r="F18" s="31">
        <v>8</v>
      </c>
      <c r="G18" s="29" t="s">
        <v>71</v>
      </c>
      <c r="H18" s="31">
        <f>8*(6*20)</f>
        <v>960</v>
      </c>
      <c r="I18" s="32" t="s">
        <v>74</v>
      </c>
      <c r="J18" s="26"/>
      <c r="K18" s="26"/>
      <c r="L18" s="26"/>
      <c r="M18" s="13" t="s">
        <v>74</v>
      </c>
      <c r="N18" s="19"/>
      <c r="O18" s="22"/>
      <c r="P18" s="23">
        <f>H18*L18</f>
        <v>0</v>
      </c>
      <c r="Q18" s="23"/>
      <c r="R18" s="40">
        <f>SUM(P18:P19)</f>
        <v>0</v>
      </c>
    </row>
    <row r="19" spans="1:18" x14ac:dyDescent="0.25">
      <c r="A19" s="37"/>
      <c r="B19" s="39"/>
      <c r="C19" s="38"/>
      <c r="D19" s="29" t="s">
        <v>34</v>
      </c>
      <c r="E19" s="30" t="s">
        <v>35</v>
      </c>
      <c r="F19" s="31">
        <v>80</v>
      </c>
      <c r="G19" s="29" t="s">
        <v>66</v>
      </c>
      <c r="H19" s="31">
        <f>80*(50*10)</f>
        <v>40000</v>
      </c>
      <c r="I19" s="32" t="s">
        <v>74</v>
      </c>
      <c r="J19" s="26"/>
      <c r="K19" s="26"/>
      <c r="L19" s="26"/>
      <c r="M19" s="13" t="s">
        <v>74</v>
      </c>
      <c r="N19" s="19"/>
      <c r="O19" s="22"/>
      <c r="P19" s="23">
        <f>H19*L19</f>
        <v>0</v>
      </c>
      <c r="Q19" s="23"/>
      <c r="R19" s="42"/>
    </row>
    <row r="20" spans="1:18" x14ac:dyDescent="0.25">
      <c r="A20" s="1"/>
      <c r="B20" s="39"/>
      <c r="C20" s="3"/>
      <c r="D20" s="5"/>
      <c r="E20" s="4"/>
      <c r="F20" s="11"/>
      <c r="G20" s="5"/>
      <c r="H20" s="11"/>
      <c r="I20" s="13"/>
      <c r="J20" s="26"/>
      <c r="K20" s="26"/>
      <c r="L20" s="26"/>
      <c r="M20" s="13"/>
      <c r="N20" s="19"/>
      <c r="O20" s="22"/>
      <c r="P20" s="23"/>
      <c r="Q20" s="23"/>
      <c r="R20" s="24"/>
    </row>
    <row r="21" spans="1:18" x14ac:dyDescent="0.25">
      <c r="A21" s="1" t="s">
        <v>36</v>
      </c>
      <c r="B21" s="39"/>
      <c r="C21" s="3" t="s">
        <v>37</v>
      </c>
      <c r="D21" s="5" t="s">
        <v>39</v>
      </c>
      <c r="E21" s="4" t="s">
        <v>38</v>
      </c>
      <c r="F21" s="11">
        <v>20</v>
      </c>
      <c r="G21" s="5" t="s">
        <v>70</v>
      </c>
      <c r="H21" s="11">
        <v>200</v>
      </c>
      <c r="I21" s="13" t="s">
        <v>74</v>
      </c>
      <c r="J21" s="26"/>
      <c r="K21" s="26"/>
      <c r="L21" s="26"/>
      <c r="M21" s="13" t="s">
        <v>74</v>
      </c>
      <c r="N21" s="19"/>
      <c r="O21" s="22"/>
      <c r="P21" s="23">
        <f>H21*L21</f>
        <v>0</v>
      </c>
      <c r="Q21" s="23"/>
      <c r="R21" s="24">
        <f>SUM(P21)</f>
        <v>0</v>
      </c>
    </row>
    <row r="22" spans="1:18" x14ac:dyDescent="0.25">
      <c r="A22" s="1"/>
      <c r="B22" s="39"/>
      <c r="C22" s="3"/>
      <c r="D22" s="5"/>
      <c r="E22" s="4"/>
      <c r="F22" s="11"/>
      <c r="G22" s="5"/>
      <c r="H22" s="11"/>
      <c r="I22" s="13"/>
      <c r="J22" s="26"/>
      <c r="K22" s="26"/>
      <c r="L22" s="26"/>
      <c r="M22" s="13"/>
      <c r="N22" s="19"/>
      <c r="O22" s="22"/>
      <c r="P22" s="23"/>
      <c r="Q22" s="23"/>
      <c r="R22" s="24"/>
    </row>
    <row r="23" spans="1:18" ht="30" x14ac:dyDescent="0.25">
      <c r="A23" s="1" t="s">
        <v>40</v>
      </c>
      <c r="B23" s="39"/>
      <c r="C23" s="3" t="s">
        <v>41</v>
      </c>
      <c r="D23" s="5" t="s">
        <v>43</v>
      </c>
      <c r="E23" s="4" t="s">
        <v>42</v>
      </c>
      <c r="F23" s="11">
        <v>260</v>
      </c>
      <c r="G23" s="5" t="s">
        <v>70</v>
      </c>
      <c r="H23" s="11">
        <v>1300</v>
      </c>
      <c r="I23" s="13" t="s">
        <v>74</v>
      </c>
      <c r="J23" s="26"/>
      <c r="K23" s="26"/>
      <c r="L23" s="26"/>
      <c r="M23" s="13" t="s">
        <v>74</v>
      </c>
      <c r="N23" s="19"/>
      <c r="O23" s="22"/>
      <c r="P23" s="23">
        <f>H23*L23</f>
        <v>0</v>
      </c>
      <c r="Q23" s="23"/>
      <c r="R23" s="24">
        <f>SUM(P23)</f>
        <v>0</v>
      </c>
    </row>
    <row r="24" spans="1:18" x14ac:dyDescent="0.25">
      <c r="A24" s="1"/>
      <c r="B24" s="39"/>
      <c r="C24" s="3"/>
      <c r="D24" s="5"/>
      <c r="E24" s="4"/>
      <c r="F24" s="11"/>
      <c r="G24" s="5"/>
      <c r="H24" s="11"/>
      <c r="I24" s="13"/>
      <c r="J24" s="26"/>
      <c r="K24" s="26"/>
      <c r="L24" s="26"/>
      <c r="M24" s="13"/>
      <c r="N24" s="19"/>
      <c r="O24" s="22"/>
      <c r="P24" s="23"/>
      <c r="Q24" s="23"/>
      <c r="R24" s="24"/>
    </row>
    <row r="25" spans="1:18" x14ac:dyDescent="0.25">
      <c r="A25" s="37" t="s">
        <v>44</v>
      </c>
      <c r="B25" s="39"/>
      <c r="C25" s="38" t="s">
        <v>45</v>
      </c>
      <c r="D25" s="5" t="s">
        <v>47</v>
      </c>
      <c r="E25" s="4" t="s">
        <v>46</v>
      </c>
      <c r="F25" s="11">
        <v>24</v>
      </c>
      <c r="G25" s="5" t="s">
        <v>66</v>
      </c>
      <c r="H25" s="11">
        <f>(F25*50)*10</f>
        <v>12000</v>
      </c>
      <c r="I25" s="13" t="s">
        <v>74</v>
      </c>
      <c r="J25" s="26"/>
      <c r="K25" s="26"/>
      <c r="L25" s="26"/>
      <c r="M25" s="13" t="s">
        <v>74</v>
      </c>
      <c r="N25" s="19"/>
      <c r="O25" s="22"/>
      <c r="P25" s="23">
        <f>H25*L25</f>
        <v>0</v>
      </c>
      <c r="Q25" s="23"/>
      <c r="R25" s="40">
        <f>SUM(P25:P28)</f>
        <v>0</v>
      </c>
    </row>
    <row r="26" spans="1:18" x14ac:dyDescent="0.25">
      <c r="A26" s="37"/>
      <c r="B26" s="39"/>
      <c r="C26" s="38"/>
      <c r="D26" s="5" t="s">
        <v>47</v>
      </c>
      <c r="E26" s="4" t="s">
        <v>48</v>
      </c>
      <c r="F26" s="11">
        <v>38</v>
      </c>
      <c r="G26" s="5" t="s">
        <v>66</v>
      </c>
      <c r="H26" s="11">
        <f>(F26*100)*10</f>
        <v>38000</v>
      </c>
      <c r="I26" s="13" t="s">
        <v>74</v>
      </c>
      <c r="J26" s="26"/>
      <c r="K26" s="26"/>
      <c r="L26" s="26"/>
      <c r="M26" s="13" t="s">
        <v>74</v>
      </c>
      <c r="N26" s="19"/>
      <c r="O26" s="22"/>
      <c r="P26" s="23">
        <f>H26*L26</f>
        <v>0</v>
      </c>
      <c r="Q26" s="23"/>
      <c r="R26" s="41"/>
    </row>
    <row r="27" spans="1:18" x14ac:dyDescent="0.25">
      <c r="A27" s="37"/>
      <c r="B27" s="39"/>
      <c r="C27" s="38"/>
      <c r="D27" s="5" t="s">
        <v>47</v>
      </c>
      <c r="E27" s="4" t="s">
        <v>49</v>
      </c>
      <c r="F27" s="11">
        <v>14</v>
      </c>
      <c r="G27" s="5" t="s">
        <v>66</v>
      </c>
      <c r="H27" s="11">
        <f>(F27*50)*10</f>
        <v>7000</v>
      </c>
      <c r="I27" s="13" t="s">
        <v>74</v>
      </c>
      <c r="J27" s="26"/>
      <c r="K27" s="26"/>
      <c r="L27" s="26"/>
      <c r="M27" s="13" t="s">
        <v>74</v>
      </c>
      <c r="N27" s="19"/>
      <c r="O27" s="22"/>
      <c r="P27" s="23">
        <f>H27*L27</f>
        <v>0</v>
      </c>
      <c r="Q27" s="23"/>
      <c r="R27" s="41"/>
    </row>
    <row r="28" spans="1:18" x14ac:dyDescent="0.25">
      <c r="A28" s="37"/>
      <c r="B28" s="39"/>
      <c r="C28" s="38"/>
      <c r="D28" s="29" t="s">
        <v>47</v>
      </c>
      <c r="E28" s="30" t="s">
        <v>50</v>
      </c>
      <c r="F28" s="31">
        <v>90</v>
      </c>
      <c r="G28" s="29" t="s">
        <v>72</v>
      </c>
      <c r="H28" s="31">
        <f>(F28*500)*8</f>
        <v>360000</v>
      </c>
      <c r="I28" s="32" t="s">
        <v>74</v>
      </c>
      <c r="J28" s="26"/>
      <c r="K28" s="26"/>
      <c r="L28" s="26"/>
      <c r="M28" s="13" t="s">
        <v>74</v>
      </c>
      <c r="N28" s="19"/>
      <c r="O28" s="22"/>
      <c r="P28" s="23">
        <f>H28*L28</f>
        <v>0</v>
      </c>
      <c r="Q28" s="23"/>
      <c r="R28" s="42"/>
    </row>
    <row r="29" spans="1:18" x14ac:dyDescent="0.25">
      <c r="A29" s="1"/>
      <c r="B29" s="39"/>
      <c r="C29" s="3"/>
      <c r="D29" s="5"/>
      <c r="E29" s="4"/>
      <c r="F29" s="11"/>
      <c r="G29" s="5"/>
      <c r="H29" s="14"/>
      <c r="I29" s="13"/>
      <c r="J29" s="26"/>
      <c r="K29" s="26"/>
      <c r="L29" s="26"/>
      <c r="M29" s="13"/>
      <c r="N29" s="19"/>
      <c r="O29" s="22"/>
      <c r="P29" s="23"/>
      <c r="Q29" s="23"/>
      <c r="R29" s="24"/>
    </row>
    <row r="30" spans="1:18" x14ac:dyDescent="0.25">
      <c r="A30" s="1" t="s">
        <v>51</v>
      </c>
      <c r="B30" s="39"/>
      <c r="C30" s="3" t="s">
        <v>52</v>
      </c>
      <c r="D30" s="29" t="s">
        <v>54</v>
      </c>
      <c r="E30" s="30" t="s">
        <v>53</v>
      </c>
      <c r="F30" s="31">
        <v>195</v>
      </c>
      <c r="G30" s="29" t="s">
        <v>71</v>
      </c>
      <c r="H30" s="33">
        <v>585000</v>
      </c>
      <c r="I30" s="32" t="s">
        <v>74</v>
      </c>
      <c r="J30" s="26"/>
      <c r="K30" s="26"/>
      <c r="L30" s="26"/>
      <c r="M30" s="13" t="s">
        <v>74</v>
      </c>
      <c r="N30" s="19"/>
      <c r="O30" s="22"/>
      <c r="P30" s="23">
        <f>H30*L30</f>
        <v>0</v>
      </c>
      <c r="Q30" s="23"/>
      <c r="R30" s="24">
        <f>SUM(P30)</f>
        <v>0</v>
      </c>
    </row>
    <row r="31" spans="1:18" x14ac:dyDescent="0.25">
      <c r="A31" s="1"/>
      <c r="B31" s="39"/>
      <c r="C31" s="3"/>
      <c r="D31" s="5"/>
      <c r="E31" s="4"/>
      <c r="F31" s="11"/>
      <c r="G31" s="5"/>
      <c r="H31" s="11"/>
      <c r="I31" s="13"/>
      <c r="J31" s="26"/>
      <c r="K31" s="26"/>
      <c r="L31" s="26"/>
      <c r="M31" s="13"/>
      <c r="N31" s="19"/>
      <c r="O31" s="22"/>
      <c r="P31" s="23"/>
      <c r="Q31" s="23"/>
      <c r="R31" s="24"/>
    </row>
    <row r="32" spans="1:18" x14ac:dyDescent="0.25">
      <c r="A32" s="37" t="s">
        <v>55</v>
      </c>
      <c r="B32" s="39"/>
      <c r="C32" s="38" t="s">
        <v>56</v>
      </c>
      <c r="D32" s="5" t="s">
        <v>58</v>
      </c>
      <c r="E32" s="4" t="s">
        <v>57</v>
      </c>
      <c r="F32" s="11">
        <v>614</v>
      </c>
      <c r="G32" s="5" t="s">
        <v>70</v>
      </c>
      <c r="H32" s="11">
        <f>F32*50</f>
        <v>30700</v>
      </c>
      <c r="I32" s="13" t="s">
        <v>74</v>
      </c>
      <c r="J32" s="26"/>
      <c r="K32" s="26"/>
      <c r="L32" s="26"/>
      <c r="M32" s="13" t="s">
        <v>74</v>
      </c>
      <c r="N32" s="19"/>
      <c r="O32" s="22"/>
      <c r="P32" s="23">
        <f t="shared" ref="P32:P37" si="0">H32*L32</f>
        <v>0</v>
      </c>
      <c r="Q32" s="23"/>
      <c r="R32" s="40">
        <f>SUM(P32:P37)</f>
        <v>0</v>
      </c>
    </row>
    <row r="33" spans="1:18" x14ac:dyDescent="0.25">
      <c r="A33" s="37"/>
      <c r="B33" s="39"/>
      <c r="C33" s="38"/>
      <c r="D33" s="5" t="s">
        <v>58</v>
      </c>
      <c r="E33" s="4" t="s">
        <v>59</v>
      </c>
      <c r="F33" s="11">
        <v>180</v>
      </c>
      <c r="G33" s="5" t="s">
        <v>70</v>
      </c>
      <c r="H33" s="11">
        <f>F33*100</f>
        <v>18000</v>
      </c>
      <c r="I33" s="13" t="s">
        <v>74</v>
      </c>
      <c r="J33" s="26"/>
      <c r="K33" s="26"/>
      <c r="L33" s="26"/>
      <c r="M33" s="13" t="s">
        <v>74</v>
      </c>
      <c r="N33" s="19"/>
      <c r="O33" s="22"/>
      <c r="P33" s="23">
        <f t="shared" si="0"/>
        <v>0</v>
      </c>
      <c r="Q33" s="23"/>
      <c r="R33" s="41"/>
    </row>
    <row r="34" spans="1:18" x14ac:dyDescent="0.25">
      <c r="A34" s="37"/>
      <c r="B34" s="39"/>
      <c r="C34" s="38"/>
      <c r="D34" s="5" t="s">
        <v>58</v>
      </c>
      <c r="E34" s="4" t="s">
        <v>60</v>
      </c>
      <c r="F34" s="11">
        <v>120</v>
      </c>
      <c r="G34" s="5" t="s">
        <v>70</v>
      </c>
      <c r="H34" s="11">
        <f>F34*200</f>
        <v>24000</v>
      </c>
      <c r="I34" s="13" t="s">
        <v>74</v>
      </c>
      <c r="J34" s="26"/>
      <c r="K34" s="26"/>
      <c r="L34" s="26"/>
      <c r="M34" s="13" t="s">
        <v>74</v>
      </c>
      <c r="N34" s="19"/>
      <c r="O34" s="22"/>
      <c r="P34" s="23">
        <f t="shared" si="0"/>
        <v>0</v>
      </c>
      <c r="Q34" s="23"/>
      <c r="R34" s="41"/>
    </row>
    <row r="35" spans="1:18" x14ac:dyDescent="0.25">
      <c r="A35" s="37"/>
      <c r="B35" s="39"/>
      <c r="C35" s="38"/>
      <c r="D35" s="5" t="s">
        <v>58</v>
      </c>
      <c r="E35" s="4" t="s">
        <v>61</v>
      </c>
      <c r="F35" s="11">
        <v>1556</v>
      </c>
      <c r="G35" s="5" t="s">
        <v>68</v>
      </c>
      <c r="H35" s="11">
        <f>F35*50</f>
        <v>77800</v>
      </c>
      <c r="I35" s="13" t="s">
        <v>74</v>
      </c>
      <c r="J35" s="26"/>
      <c r="K35" s="26"/>
      <c r="L35" s="26"/>
      <c r="M35" s="13" t="s">
        <v>74</v>
      </c>
      <c r="N35" s="19"/>
      <c r="O35" s="22"/>
      <c r="P35" s="23">
        <f t="shared" si="0"/>
        <v>0</v>
      </c>
      <c r="Q35" s="23"/>
      <c r="R35" s="41"/>
    </row>
    <row r="36" spans="1:18" x14ac:dyDescent="0.25">
      <c r="A36" s="37"/>
      <c r="B36" s="39"/>
      <c r="C36" s="38"/>
      <c r="D36" s="5" t="s">
        <v>58</v>
      </c>
      <c r="E36" s="4" t="s">
        <v>62</v>
      </c>
      <c r="F36" s="11">
        <v>296</v>
      </c>
      <c r="G36" s="5" t="s">
        <v>70</v>
      </c>
      <c r="H36" s="11">
        <f>F36*200</f>
        <v>59200</v>
      </c>
      <c r="I36" s="13" t="s">
        <v>74</v>
      </c>
      <c r="J36" s="26"/>
      <c r="K36" s="26"/>
      <c r="L36" s="26"/>
      <c r="M36" s="13" t="s">
        <v>74</v>
      </c>
      <c r="N36" s="19"/>
      <c r="O36" s="22"/>
      <c r="P36" s="23">
        <f t="shared" si="0"/>
        <v>0</v>
      </c>
      <c r="Q36" s="23"/>
      <c r="R36" s="41"/>
    </row>
    <row r="37" spans="1:18" x14ac:dyDescent="0.25">
      <c r="A37" s="37"/>
      <c r="B37" s="39"/>
      <c r="C37" s="38"/>
      <c r="D37" s="29" t="s">
        <v>58</v>
      </c>
      <c r="E37" s="30" t="s">
        <v>63</v>
      </c>
      <c r="F37" s="31">
        <v>700</v>
      </c>
      <c r="G37" s="29" t="s">
        <v>67</v>
      </c>
      <c r="H37" s="31">
        <f>F37*500</f>
        <v>350000</v>
      </c>
      <c r="I37" s="32" t="s">
        <v>74</v>
      </c>
      <c r="J37" s="26"/>
      <c r="K37" s="26"/>
      <c r="L37" s="26"/>
      <c r="M37" s="13" t="s">
        <v>74</v>
      </c>
      <c r="N37" s="19"/>
      <c r="O37" s="22"/>
      <c r="P37" s="23">
        <f t="shared" si="0"/>
        <v>0</v>
      </c>
      <c r="Q37" s="23"/>
      <c r="R37" s="42"/>
    </row>
    <row r="38" spans="1:18" x14ac:dyDescent="0.25">
      <c r="C38" s="8"/>
    </row>
    <row r="39" spans="1:18" x14ac:dyDescent="0.25">
      <c r="A39" s="18"/>
      <c r="C39" s="18"/>
      <c r="D39" s="18"/>
      <c r="E39" s="18"/>
      <c r="F39" s="18"/>
      <c r="G39" s="18"/>
      <c r="H39" s="18"/>
      <c r="I39" s="18"/>
    </row>
    <row r="40" spans="1:18" ht="81" customHeight="1" x14ac:dyDescent="0.25">
      <c r="A40" s="35" t="s">
        <v>90</v>
      </c>
      <c r="B40" s="35"/>
      <c r="C40" s="35"/>
      <c r="D40" s="35"/>
      <c r="E40" s="35"/>
      <c r="F40" s="35"/>
      <c r="G40" s="35"/>
      <c r="H40" s="35"/>
      <c r="I40" s="35"/>
      <c r="J40" s="35"/>
      <c r="K40" s="35"/>
      <c r="L40" s="35"/>
      <c r="M40" s="35"/>
      <c r="N40" s="35"/>
      <c r="O40" s="35"/>
      <c r="P40" s="35"/>
      <c r="Q40" s="35"/>
    </row>
    <row r="41" spans="1:18" ht="33.75" customHeight="1" x14ac:dyDescent="0.25">
      <c r="A41" s="36" t="s">
        <v>91</v>
      </c>
      <c r="B41" s="36"/>
      <c r="C41" s="36"/>
      <c r="D41" s="36"/>
      <c r="E41" s="36"/>
      <c r="F41" s="36"/>
      <c r="G41" s="36"/>
      <c r="H41" s="36"/>
      <c r="I41" s="36"/>
      <c r="J41" s="36"/>
      <c r="K41" s="36"/>
      <c r="L41" s="36"/>
      <c r="M41" s="36"/>
      <c r="N41" s="36"/>
      <c r="O41" s="36"/>
      <c r="P41" s="36"/>
      <c r="Q41" s="36"/>
    </row>
    <row r="42" spans="1:18" ht="33.75" customHeight="1" x14ac:dyDescent="0.25">
      <c r="A42" s="36" t="s">
        <v>92</v>
      </c>
      <c r="B42" s="36"/>
      <c r="C42" s="36"/>
      <c r="D42" s="36"/>
      <c r="E42" s="36"/>
      <c r="F42" s="36"/>
      <c r="G42" s="36"/>
      <c r="H42" s="36"/>
      <c r="I42" s="36"/>
      <c r="J42" s="36"/>
      <c r="K42" s="36"/>
      <c r="L42" s="36"/>
      <c r="M42" s="36"/>
      <c r="N42" s="36"/>
      <c r="O42" s="36"/>
      <c r="P42" s="36"/>
      <c r="Q42" s="36"/>
    </row>
    <row r="43" spans="1:18" ht="46.5" customHeight="1" x14ac:dyDescent="0.25">
      <c r="A43" s="36" t="s">
        <v>93</v>
      </c>
      <c r="B43" s="36"/>
      <c r="C43" s="36"/>
      <c r="D43" s="36"/>
      <c r="E43" s="36"/>
      <c r="F43" s="36"/>
      <c r="G43" s="36"/>
      <c r="H43" s="36"/>
      <c r="I43" s="36"/>
      <c r="J43" s="36"/>
      <c r="K43" s="36"/>
      <c r="L43" s="36"/>
      <c r="M43" s="36"/>
      <c r="N43" s="36"/>
      <c r="O43" s="36"/>
      <c r="P43" s="36"/>
      <c r="Q43" s="36"/>
    </row>
  </sheetData>
  <mergeCells count="19">
    <mergeCell ref="L1:M1"/>
    <mergeCell ref="B2:B37"/>
    <mergeCell ref="H1:I1"/>
    <mergeCell ref="A8:A12"/>
    <mergeCell ref="C8:C12"/>
    <mergeCell ref="A18:A19"/>
    <mergeCell ref="C18:C19"/>
    <mergeCell ref="A25:A28"/>
    <mergeCell ref="C25:C28"/>
    <mergeCell ref="A32:A37"/>
    <mergeCell ref="C32:C37"/>
    <mergeCell ref="A42:Q42"/>
    <mergeCell ref="A43:Q43"/>
    <mergeCell ref="R8:R12"/>
    <mergeCell ref="R18:R19"/>
    <mergeCell ref="R25:R28"/>
    <mergeCell ref="R32:R37"/>
    <mergeCell ref="A40:Q40"/>
    <mergeCell ref="A41:Q41"/>
  </mergeCells>
  <pageMargins left="0.7" right="0.7" top="0.75" bottom="0.75" header="0.3" footer="0.3"/>
  <pageSetup paperSize="8"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Szakmai ajánlat</vt:lpstr>
      <vt:lpstr>Kereskedelmi ajánlat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Horváth Zsuzsa</dc:creator>
  <cp:lastModifiedBy>dr. Előházi Zsófia</cp:lastModifiedBy>
  <cp:lastPrinted>2017-11-27T09:08:26Z</cp:lastPrinted>
  <dcterms:created xsi:type="dcterms:W3CDTF">2017-11-21T07:35:59Z</dcterms:created>
  <dcterms:modified xsi:type="dcterms:W3CDTF">2017-12-06T10:34:08Z</dcterms:modified>
</cp:coreProperties>
</file>