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fullerv\Documents\Kancellári utasítások\Keresetkiegészítés\"/>
    </mc:Choice>
  </mc:AlternateContent>
  <bookViews>
    <workbookView xWindow="0" yWindow="0" windowWidth="25200" windowHeight="11280" activeTab="5"/>
  </bookViews>
  <sheets>
    <sheet name="Többletfeladat-kitűző lap" sheetId="5" r:id="rId1"/>
    <sheet name="Díjazás" sheetId="13" r:id="rId2"/>
    <sheet name="Szám betűvel" sheetId="6" state="hidden" r:id="rId3"/>
    <sheet name="Háttérszámítás" sheetId="7" state="hidden" r:id="rId4"/>
    <sheet name="Legördülő listák elemei" sheetId="8" state="hidden" r:id="rId5"/>
    <sheet name="Teljesítésigazolás " sheetId="10" r:id="rId6"/>
    <sheet name="Összeg betűvel teljighoz" sheetId="11" state="hidden" r:id="rId7"/>
    <sheet name="Összegbetűvel háttér teljig" sheetId="12" state="hidden" r:id="rId8"/>
  </sheets>
  <definedNames>
    <definedName name="Aláírók">'Legördülő listák elemei'!#REF!</definedName>
    <definedName name="kelt">'Legördülő listák elemei'!$A$7:$A$12</definedName>
    <definedName name="_xlnm.Print_Area" localSheetId="0">'Többletfeladat-kitűző lap'!$A$1:$AI$109</definedName>
    <definedName name="titulus">'Legördülő listák elemei'!#REF!</definedName>
  </definedNames>
  <calcPr calcId="162913"/>
</workbook>
</file>

<file path=xl/calcChain.xml><?xml version="1.0" encoding="utf-8"?>
<calcChain xmlns="http://schemas.openxmlformats.org/spreadsheetml/2006/main">
  <c r="N57" i="5" l="1"/>
  <c r="T100" i="5" l="1"/>
  <c r="S90" i="5"/>
  <c r="T79" i="5"/>
  <c r="M86" i="5"/>
  <c r="A86" i="5"/>
  <c r="A79" i="5" l="1"/>
  <c r="C16" i="10" l="1"/>
  <c r="F9" i="10"/>
  <c r="R10" i="10" l="1"/>
  <c r="F10" i="10"/>
  <c r="F13" i="10"/>
  <c r="V9" i="10" l="1"/>
  <c r="AH45" i="5" l="1"/>
  <c r="K19" i="10" l="1"/>
  <c r="F26" i="10" s="1"/>
  <c r="O26" i="10" s="1"/>
  <c r="W26" i="10" s="1"/>
  <c r="P46" i="10"/>
  <c r="A2" i="11"/>
  <c r="H8" i="12" s="1"/>
  <c r="I8" i="12" s="1"/>
  <c r="D36" i="10"/>
  <c r="R16" i="10" l="1"/>
  <c r="F17" i="10"/>
  <c r="Q6" i="12"/>
  <c r="K2" i="12"/>
  <c r="K3" i="12" s="1"/>
  <c r="K4" i="12" s="1"/>
  <c r="K8" i="12" s="1"/>
  <c r="Q2" i="12"/>
  <c r="Q3" i="12" s="1"/>
  <c r="Q4" i="12" s="1"/>
  <c r="Q8" i="12" s="1"/>
  <c r="E2" i="12"/>
  <c r="E3" i="12" s="1"/>
  <c r="E4" i="12" s="1"/>
  <c r="E8" i="12" s="1"/>
  <c r="M8" i="12"/>
  <c r="N8" i="12" s="1"/>
  <c r="F2" i="12"/>
  <c r="F3" i="12" s="1"/>
  <c r="F4" i="12" s="1"/>
  <c r="L2" i="12"/>
  <c r="L3" i="12" s="1"/>
  <c r="L4" i="12" s="1"/>
  <c r="G2" i="12"/>
  <c r="G3" i="12" s="1"/>
  <c r="G4" i="12" s="1"/>
  <c r="O2" i="12"/>
  <c r="O3" i="12" s="1"/>
  <c r="O4" i="12" s="1"/>
  <c r="C7" i="12"/>
  <c r="C8" i="12"/>
  <c r="B2" i="12"/>
  <c r="B3" i="12" s="1"/>
  <c r="B4" i="12" s="1"/>
  <c r="J2" i="12"/>
  <c r="J3" i="12" s="1"/>
  <c r="J4" i="12" s="1"/>
  <c r="P2" i="12"/>
  <c r="P3" i="12" s="1"/>
  <c r="P4" i="12" s="1"/>
  <c r="P6" i="12" s="1"/>
  <c r="AI77" i="5"/>
  <c r="AH77" i="5"/>
  <c r="AG77" i="5"/>
  <c r="F6" i="12" l="1"/>
  <c r="Q7" i="12"/>
  <c r="Q10" i="12" s="1"/>
  <c r="P7" i="12" s="1"/>
  <c r="E7" i="12"/>
  <c r="E10" i="12" s="1"/>
  <c r="K6" i="12"/>
  <c r="J8" i="12"/>
  <c r="J7" i="12"/>
  <c r="O8" i="12"/>
  <c r="O7" i="12"/>
  <c r="P8" i="12"/>
  <c r="B8" i="12"/>
  <c r="B7" i="12"/>
  <c r="L8" i="12"/>
  <c r="L7" i="12"/>
  <c r="D8" i="12"/>
  <c r="D7" i="12"/>
  <c r="C10" i="12"/>
  <c r="F8" i="12"/>
  <c r="G8" i="12"/>
  <c r="G7" i="12"/>
  <c r="AF77" i="5"/>
  <c r="D10" i="12" l="1"/>
  <c r="J10" i="12"/>
  <c r="P10" i="12"/>
  <c r="L10" i="12"/>
  <c r="K7" i="12" s="1"/>
  <c r="K10" i="12" s="1"/>
  <c r="G10" i="12"/>
  <c r="F7" i="12" s="1"/>
  <c r="F10" i="12" s="1"/>
  <c r="H7" i="12" s="1"/>
  <c r="B10" i="12"/>
  <c r="O10" i="12"/>
  <c r="M7" i="12" l="1"/>
  <c r="M10" i="12" s="1"/>
  <c r="H10" i="12"/>
  <c r="I7" i="12"/>
  <c r="I10" i="12" s="1"/>
  <c r="A2" i="6"/>
  <c r="N7" i="12" l="1"/>
  <c r="N10" i="12" s="1"/>
  <c r="A13" i="12" s="1"/>
  <c r="C2" i="11" s="1"/>
  <c r="N30" i="10" s="1"/>
  <c r="A61" i="5"/>
  <c r="A55" i="5"/>
  <c r="AF55" i="5" s="1"/>
  <c r="A48" i="5"/>
  <c r="AF48" i="5" s="1"/>
  <c r="AF45" i="5" l="1"/>
  <c r="AG61" i="5" l="1"/>
  <c r="AG55" i="5"/>
  <c r="AG48" i="5"/>
  <c r="X12" i="5"/>
  <c r="X10" i="5"/>
  <c r="AG45" i="5" l="1"/>
  <c r="M82" i="5" s="1"/>
  <c r="W45" i="5"/>
  <c r="C8" i="7" l="1"/>
  <c r="B2" i="7" l="1"/>
  <c r="B3" i="7" s="1"/>
  <c r="B4" i="7" s="1"/>
  <c r="B7" i="7" s="1"/>
  <c r="L2" i="7"/>
  <c r="L3" i="7" s="1"/>
  <c r="L4" i="7" s="1"/>
  <c r="L8" i="7" s="1"/>
  <c r="H8" i="7"/>
  <c r="I8" i="7" s="1"/>
  <c r="K2" i="7"/>
  <c r="K3" i="7" s="1"/>
  <c r="K4" i="7" s="1"/>
  <c r="K8" i="7" s="1"/>
  <c r="Q2" i="7"/>
  <c r="Q3" i="7" s="1"/>
  <c r="Q4" i="7" s="1"/>
  <c r="Q8" i="7" s="1"/>
  <c r="E2" i="7"/>
  <c r="E3" i="7" s="1"/>
  <c r="E4" i="7" s="1"/>
  <c r="E7" i="7" s="1"/>
  <c r="P2" i="7"/>
  <c r="P3" i="7" s="1"/>
  <c r="P4" i="7" s="1"/>
  <c r="P8" i="7" s="1"/>
  <c r="J2" i="7"/>
  <c r="J3" i="7" s="1"/>
  <c r="J4" i="7" s="1"/>
  <c r="J7" i="7" s="1"/>
  <c r="M8" i="7"/>
  <c r="N8" i="7" s="1"/>
  <c r="O2" i="7"/>
  <c r="O3" i="7" s="1"/>
  <c r="O4" i="7" s="1"/>
  <c r="O7" i="7" s="1"/>
  <c r="C7" i="7"/>
  <c r="D7" i="7" s="1"/>
  <c r="G2" i="7"/>
  <c r="G3" i="7" s="1"/>
  <c r="G4" i="7" s="1"/>
  <c r="G7" i="7" s="1"/>
  <c r="F2" i="7"/>
  <c r="F3" i="7" s="1"/>
  <c r="F4" i="7" s="1"/>
  <c r="F8" i="7" s="1"/>
  <c r="Q6" i="7"/>
  <c r="B8" i="7" l="1"/>
  <c r="B10" i="7" s="1"/>
  <c r="F6" i="7"/>
  <c r="K6" i="7"/>
  <c r="P6" i="7"/>
  <c r="D8" i="7"/>
  <c r="D10" i="7" s="1"/>
  <c r="C10" i="7"/>
  <c r="J8" i="7"/>
  <c r="J10" i="7" s="1"/>
  <c r="L7" i="7"/>
  <c r="L10" i="7" s="1"/>
  <c r="K7" i="7" s="1"/>
  <c r="G8" i="7"/>
  <c r="G10" i="7" s="1"/>
  <c r="F7" i="7" s="1"/>
  <c r="O8" i="7"/>
  <c r="O10" i="7" s="1"/>
  <c r="E8" i="7"/>
  <c r="E10" i="7" s="1"/>
  <c r="Q7" i="7"/>
  <c r="Q10" i="7" s="1"/>
  <c r="P7" i="7" s="1"/>
  <c r="P10" i="7" l="1"/>
  <c r="F10" i="7"/>
  <c r="H7" i="7" s="1"/>
  <c r="H10" i="7" s="1"/>
  <c r="K10" i="7"/>
  <c r="M7" i="7" s="1"/>
  <c r="I7" i="7" l="1"/>
  <c r="I10" i="7" s="1"/>
  <c r="M10" i="7"/>
  <c r="N7" i="7"/>
  <c r="N10" i="7" s="1"/>
  <c r="A13" i="7" l="1"/>
  <c r="C2" i="6" s="1"/>
  <c r="C57" i="5" l="1"/>
  <c r="B63" i="5"/>
  <c r="E50" i="5"/>
</calcChain>
</file>

<file path=xl/comments1.xml><?xml version="1.0" encoding="utf-8"?>
<comments xmlns="http://schemas.openxmlformats.org/spreadsheetml/2006/main">
  <authors>
    <author>peter.porvay</author>
    <author>Porvay Péter</author>
    <author>Hegyi Róbert Attila</author>
  </authors>
  <commentList>
    <comment ref="A39" authorId="0" shapeId="0">
      <text>
        <r>
          <rPr>
            <sz val="8"/>
            <color indexed="81"/>
            <rFont val="Tahoma"/>
            <family val="2"/>
            <charset val="238"/>
          </rPr>
          <t>Amennyiben a beírni kívánt szöveg hossza meghaladja a három sort, "Enter" után folytassa a következő rovatban.</t>
        </r>
      </text>
    </comment>
    <comment ref="A41" authorId="0" shapeId="0">
      <text>
        <r>
          <rPr>
            <sz val="8"/>
            <color indexed="81"/>
            <rFont val="Tahoma"/>
            <family val="2"/>
            <charset val="238"/>
          </rPr>
          <t>Amennyiben a beírni kívánt szöveg hossza meghaladja a három sort, "Enter" után folytassa a következő rovatban.</t>
        </r>
      </text>
    </comment>
    <comment ref="A42" authorId="0" shapeId="0">
      <text>
        <r>
          <rPr>
            <sz val="8"/>
            <color indexed="81"/>
            <rFont val="Tahoma"/>
            <family val="2"/>
            <charset val="238"/>
          </rPr>
          <t>Amennyiben a beírni kívánt szöveg hossza meghaladja a három sort, "Enter" után folytassa a következő rovatban.</t>
        </r>
      </text>
    </comment>
    <comment ref="A43" authorId="0" shapeId="0">
      <text>
        <r>
          <rPr>
            <sz val="8"/>
            <color indexed="81"/>
            <rFont val="Tahoma"/>
            <family val="2"/>
            <charset val="238"/>
          </rPr>
          <t>Amennyiben a beírni kívánt szöveg hossza meghaladja a fenti terjedelmet,a feladat részletes leírását külön mellékletként kell csatolni.</t>
        </r>
      </text>
    </comment>
    <comment ref="A48" authorId="0" shapeId="0">
      <text>
        <r>
          <rPr>
            <sz val="9"/>
            <color indexed="81"/>
            <rFont val="Tahoma"/>
            <family val="2"/>
            <charset val="238"/>
          </rPr>
          <t>Az összegrovat elektronikus kitöltésével ide automatikusan "X" kerül.</t>
        </r>
      </text>
    </comment>
    <comment ref="C48" authorId="1" shapeId="0">
      <text>
        <r>
          <rPr>
            <sz val="8"/>
            <color indexed="81"/>
            <rFont val="Tahoma"/>
            <family val="2"/>
            <charset val="238"/>
          </rPr>
          <t>Kezdő időpont:
(</t>
        </r>
        <r>
          <rPr>
            <b/>
            <i/>
            <sz val="10"/>
            <color indexed="81"/>
            <rFont val="Tahoma"/>
            <family val="2"/>
            <charset val="238"/>
          </rPr>
          <t>éééé.hh.nn</t>
        </r>
        <r>
          <rPr>
            <sz val="8"/>
            <color indexed="81"/>
            <rFont val="Tahoma"/>
            <family val="2"/>
            <charset val="238"/>
          </rPr>
          <t>)</t>
        </r>
      </text>
    </comment>
    <comment ref="M48" authorId="1" shapeId="0">
      <text>
        <r>
          <rPr>
            <sz val="8"/>
            <color indexed="81"/>
            <rFont val="Tahoma"/>
            <family val="2"/>
            <charset val="238"/>
          </rPr>
          <t>Záró időpont:
(</t>
        </r>
        <r>
          <rPr>
            <b/>
            <i/>
            <sz val="10"/>
            <color indexed="81"/>
            <rFont val="Tahoma"/>
            <family val="2"/>
            <charset val="238"/>
          </rPr>
          <t>éééé.hh.nn</t>
        </r>
        <r>
          <rPr>
            <sz val="8"/>
            <color indexed="81"/>
            <rFont val="Tahoma"/>
            <family val="2"/>
            <charset val="238"/>
          </rPr>
          <t>)</t>
        </r>
      </text>
    </comment>
    <comment ref="Z48" authorId="1" shapeId="0">
      <text>
        <r>
          <rPr>
            <sz val="8"/>
            <color indexed="81"/>
            <rFont val="Tahoma"/>
            <family val="2"/>
            <charset val="238"/>
          </rPr>
          <t>összeg számmal</t>
        </r>
      </text>
    </comment>
    <comment ref="E50" authorId="1" shapeId="0">
      <text>
        <r>
          <rPr>
            <sz val="8"/>
            <color indexed="81"/>
            <rFont val="Tahoma"/>
            <family val="2"/>
            <charset val="238"/>
          </rPr>
          <t xml:space="preserve">összeg betűvel
</t>
        </r>
        <r>
          <rPr>
            <i/>
            <sz val="7"/>
            <color indexed="81"/>
            <rFont val="Tahoma"/>
            <family val="2"/>
            <charset val="238"/>
          </rPr>
          <t>(amennyiben elektronikusan tölti ki, a számmal való beírást követően ez a rovat automatikusan kitöltődik)</t>
        </r>
      </text>
    </comment>
    <comment ref="A55" authorId="0" shapeId="0">
      <text>
        <r>
          <rPr>
            <sz val="9"/>
            <color indexed="81"/>
            <rFont val="Tahoma"/>
            <family val="2"/>
            <charset val="238"/>
          </rPr>
          <t>Az összegrovat elektronikus kitöltésével ide automatikusan "X" kerül.</t>
        </r>
      </text>
    </comment>
    <comment ref="C55" authorId="1" shapeId="0">
      <text>
        <r>
          <rPr>
            <sz val="8"/>
            <color indexed="81"/>
            <rFont val="Tahoma"/>
            <family val="2"/>
            <charset val="238"/>
          </rPr>
          <t>Kezdő időpont:
(</t>
        </r>
        <r>
          <rPr>
            <b/>
            <i/>
            <sz val="10"/>
            <color indexed="81"/>
            <rFont val="Tahoma"/>
            <family val="2"/>
            <charset val="238"/>
          </rPr>
          <t>éééé.hh.nn</t>
        </r>
        <r>
          <rPr>
            <sz val="8"/>
            <color indexed="81"/>
            <rFont val="Tahoma"/>
            <family val="2"/>
            <charset val="238"/>
          </rPr>
          <t>)</t>
        </r>
      </text>
    </comment>
    <comment ref="M55" authorId="1" shapeId="0">
      <text>
        <r>
          <rPr>
            <sz val="8"/>
            <color indexed="81"/>
            <rFont val="Tahoma"/>
            <family val="2"/>
            <charset val="238"/>
          </rPr>
          <t>Záró időpont:
(</t>
        </r>
        <r>
          <rPr>
            <b/>
            <i/>
            <sz val="10"/>
            <color indexed="81"/>
            <rFont val="Tahoma"/>
            <family val="2"/>
            <charset val="238"/>
          </rPr>
          <t>éééé.hh.nn</t>
        </r>
        <r>
          <rPr>
            <sz val="8"/>
            <color indexed="81"/>
            <rFont val="Tahoma"/>
            <family val="2"/>
            <charset val="238"/>
          </rPr>
          <t>)</t>
        </r>
      </text>
    </comment>
    <comment ref="W55" authorId="1" shapeId="0">
      <text>
        <r>
          <rPr>
            <sz val="8"/>
            <color indexed="81"/>
            <rFont val="Tahoma"/>
            <family val="2"/>
            <charset val="238"/>
          </rPr>
          <t>összeg számmal</t>
        </r>
      </text>
    </comment>
    <comment ref="AB55" authorId="2" shapeId="0">
      <text>
        <r>
          <rPr>
            <b/>
            <sz val="9"/>
            <color indexed="81"/>
            <rFont val="Tahoma"/>
            <family val="2"/>
            <charset val="238"/>
          </rPr>
          <t>Hegyi Róbert Attila:</t>
        </r>
        <r>
          <rPr>
            <sz val="9"/>
            <color indexed="81"/>
            <rFont val="Tahoma"/>
            <family val="2"/>
            <charset val="238"/>
          </rPr>
          <t xml:space="preserve">
A díjazás formája rövidítve: 
- Ft/db, 
- Ft/fő,
- Ft/óra</t>
        </r>
      </text>
    </comment>
    <comment ref="C57" authorId="1" shapeId="0">
      <text>
        <r>
          <rPr>
            <sz val="8"/>
            <color indexed="81"/>
            <rFont val="Tahoma"/>
            <family val="2"/>
            <charset val="238"/>
          </rPr>
          <t xml:space="preserve">összeg betűvel
</t>
        </r>
        <r>
          <rPr>
            <i/>
            <sz val="7"/>
            <color indexed="81"/>
            <rFont val="Tahoma"/>
            <family val="2"/>
            <charset val="238"/>
          </rPr>
          <t>(amennyiben elektronikusan tölti ki, a számmal való beírást követően ez a rovat automatikusan kitöltődik)</t>
        </r>
      </text>
    </comment>
    <comment ref="A61" authorId="0" shapeId="0">
      <text>
        <r>
          <rPr>
            <sz val="9"/>
            <color indexed="81"/>
            <rFont val="Tahoma"/>
            <family val="2"/>
            <charset val="238"/>
          </rPr>
          <t>Az összegrovat elektronikus kitöltésével ide automatikusan "X" kerül.</t>
        </r>
      </text>
    </comment>
    <comment ref="C61" authorId="1" shapeId="0">
      <text>
        <r>
          <rPr>
            <sz val="8"/>
            <color indexed="81"/>
            <rFont val="Tahoma"/>
            <family val="2"/>
            <charset val="238"/>
          </rPr>
          <t>Kezdő időpont:
(</t>
        </r>
        <r>
          <rPr>
            <b/>
            <i/>
            <sz val="10"/>
            <color indexed="81"/>
            <rFont val="Tahoma"/>
            <family val="2"/>
            <charset val="238"/>
          </rPr>
          <t>éééé.hh.nn</t>
        </r>
        <r>
          <rPr>
            <sz val="8"/>
            <color indexed="81"/>
            <rFont val="Tahoma"/>
            <family val="2"/>
            <charset val="238"/>
          </rPr>
          <t>)</t>
        </r>
      </text>
    </comment>
    <comment ref="M61" authorId="1" shapeId="0">
      <text>
        <r>
          <rPr>
            <sz val="8"/>
            <color indexed="81"/>
            <rFont val="Tahoma"/>
            <family val="2"/>
            <charset val="238"/>
          </rPr>
          <t>Záró időpont:
(</t>
        </r>
        <r>
          <rPr>
            <b/>
            <i/>
            <sz val="10"/>
            <color indexed="81"/>
            <rFont val="Tahoma"/>
            <family val="2"/>
            <charset val="238"/>
          </rPr>
          <t>éééé.hh.nn</t>
        </r>
        <r>
          <rPr>
            <sz val="8"/>
            <color indexed="81"/>
            <rFont val="Tahoma"/>
            <family val="2"/>
            <charset val="238"/>
          </rPr>
          <t>)</t>
        </r>
      </text>
    </comment>
    <comment ref="W61" authorId="1" shapeId="0">
      <text>
        <r>
          <rPr>
            <sz val="8"/>
            <color indexed="81"/>
            <rFont val="Tahoma"/>
            <family val="2"/>
            <charset val="238"/>
          </rPr>
          <t>összeg számmal</t>
        </r>
      </text>
    </comment>
    <comment ref="B63" authorId="1" shapeId="0">
      <text>
        <r>
          <rPr>
            <sz val="8"/>
            <color indexed="81"/>
            <rFont val="Tahoma"/>
            <family val="2"/>
            <charset val="238"/>
          </rPr>
          <t xml:space="preserve">összeg betűvel
</t>
        </r>
        <r>
          <rPr>
            <i/>
            <sz val="7"/>
            <color indexed="81"/>
            <rFont val="Tahoma"/>
            <family val="2"/>
            <charset val="238"/>
          </rPr>
          <t>(amennyiben elektronikusan tölti ki, a számmal való beírást követően ez a rovat automatikusan kitöltődik)</t>
        </r>
      </text>
    </comment>
    <comment ref="C77" authorId="0" shapeId="0">
      <text>
        <r>
          <rPr>
            <sz val="9"/>
            <color indexed="81"/>
            <rFont val="Tahoma"/>
            <family val="2"/>
            <charset val="238"/>
          </rPr>
          <t xml:space="preserve">Választhat a legördülő lista elemei közül, vagy külön begépelheti.
</t>
        </r>
      </text>
    </comment>
    <comment ref="G77" authorId="1" shapeId="0">
      <text>
        <r>
          <rPr>
            <sz val="8"/>
            <color indexed="81"/>
            <rFont val="Tahoma"/>
            <family val="2"/>
            <charset val="238"/>
          </rPr>
          <t>Feladat-kitűzés kelte
(</t>
        </r>
        <r>
          <rPr>
            <b/>
            <i/>
            <sz val="10"/>
            <color indexed="81"/>
            <rFont val="Tahoma"/>
            <family val="2"/>
            <charset val="238"/>
          </rPr>
          <t>éééé.hh.nn</t>
        </r>
        <r>
          <rPr>
            <sz val="8"/>
            <color indexed="81"/>
            <rFont val="Tahoma"/>
            <family val="2"/>
            <charset val="238"/>
          </rPr>
          <t>)</t>
        </r>
      </text>
    </comment>
    <comment ref="U97" authorId="0" shapeId="0">
      <text>
        <r>
          <rPr>
            <sz val="9"/>
            <color indexed="81"/>
            <rFont val="Tahoma"/>
            <family val="2"/>
            <charset val="238"/>
          </rPr>
          <t xml:space="preserve">Választhat a legördülő lista elemei közül, vagy külön begépelheti.
</t>
        </r>
      </text>
    </comment>
    <comment ref="AA97" authorId="1" shapeId="0">
      <text>
        <r>
          <rPr>
            <sz val="8"/>
            <color indexed="81"/>
            <rFont val="Tahoma"/>
            <family val="2"/>
            <charset val="238"/>
          </rPr>
          <t>Tudomásul vétel kelte
(</t>
        </r>
        <r>
          <rPr>
            <b/>
            <i/>
            <sz val="10"/>
            <color indexed="81"/>
            <rFont val="Tahoma"/>
            <family val="2"/>
            <charset val="238"/>
          </rPr>
          <t>éééé.hh.nn</t>
        </r>
        <r>
          <rPr>
            <sz val="8"/>
            <color indexed="81"/>
            <rFont val="Tahoma"/>
            <family val="2"/>
            <charset val="238"/>
          </rPr>
          <t>)</t>
        </r>
      </text>
    </comment>
  </commentList>
</comments>
</file>

<file path=xl/comments2.xml><?xml version="1.0" encoding="utf-8"?>
<comments xmlns="http://schemas.openxmlformats.org/spreadsheetml/2006/main">
  <authors>
    <author>peter.porvay</author>
  </authors>
  <commentList>
    <comment ref="A2" authorId="0" shapeId="0">
      <text>
        <r>
          <rPr>
            <b/>
            <sz val="9"/>
            <color indexed="81"/>
            <rFont val="Tahoma"/>
            <family val="2"/>
            <charset val="238"/>
          </rPr>
          <t>peter.porvay:</t>
        </r>
        <r>
          <rPr>
            <sz val="9"/>
            <color indexed="81"/>
            <rFont val="Tahoma"/>
            <family val="2"/>
            <charset val="238"/>
          </rPr>
          <t xml:space="preserve">
A konverzió csak
9.999.999.999-ig működik</t>
        </r>
      </text>
    </comment>
  </commentList>
</comments>
</file>

<file path=xl/comments3.xml><?xml version="1.0" encoding="utf-8"?>
<comments xmlns="http://schemas.openxmlformats.org/spreadsheetml/2006/main">
  <authors>
    <author>peter.porvay</author>
    <author>Porvay Péter</author>
  </authors>
  <commentList>
    <comment ref="A23" authorId="0" shapeId="0">
      <text>
        <r>
          <rPr>
            <sz val="9"/>
            <color indexed="81"/>
            <rFont val="Tahoma"/>
            <family val="2"/>
            <charset val="238"/>
          </rPr>
          <t xml:space="preserve">A cellába öt sor írható. Ha ez nem elegendő, Enter után a következő cellába lehet írni.
</t>
        </r>
      </text>
    </comment>
    <comment ref="A24" authorId="0" shapeId="0">
      <text>
        <r>
          <rPr>
            <sz val="9"/>
            <color indexed="81"/>
            <rFont val="Tahoma"/>
            <family val="2"/>
            <charset val="238"/>
          </rPr>
          <t>A cellába újabb öt sor írható. Ha ez sem elegendő, mellékletként csatolva kell a teljesítés részleteit leírni.</t>
        </r>
      </text>
    </comment>
    <comment ref="F26" authorId="0" shapeId="0">
      <text>
        <r>
          <rPr>
            <sz val="8"/>
            <color indexed="81"/>
            <rFont val="Tahoma"/>
            <family val="2"/>
            <charset val="238"/>
          </rPr>
          <t>Dátum javasolt formátuma:
éééé.hh.nn</t>
        </r>
      </text>
    </comment>
    <comment ref="O26" authorId="0" shapeId="0">
      <text>
        <r>
          <rPr>
            <sz val="8"/>
            <color indexed="81"/>
            <rFont val="Tahoma"/>
            <family val="2"/>
            <charset val="238"/>
          </rPr>
          <t>Dátum javasolt formátuma:
éééé.hh.nn</t>
        </r>
      </text>
    </comment>
    <comment ref="N30" authorId="1" shapeId="0">
      <text>
        <r>
          <rPr>
            <sz val="8"/>
            <color indexed="81"/>
            <rFont val="Tahoma"/>
            <family val="2"/>
            <charset val="238"/>
          </rPr>
          <t xml:space="preserve">összeg betűvel
</t>
        </r>
        <r>
          <rPr>
            <i/>
            <sz val="7"/>
            <color indexed="81"/>
            <rFont val="Tahoma"/>
            <family val="2"/>
            <charset val="238"/>
          </rPr>
          <t>(amennyiben elektronikusan tölti ki, a számmal való beírást követően ez a rovat automatikusan kitöltődik)</t>
        </r>
      </text>
    </comment>
    <comment ref="C37" authorId="0" shapeId="0">
      <text>
        <r>
          <rPr>
            <sz val="9"/>
            <color indexed="81"/>
            <rFont val="Tahoma"/>
            <family val="2"/>
            <charset val="238"/>
          </rPr>
          <t xml:space="preserve">Választhat a legördülő lista elemei közül, vagy külön begépelheti.
</t>
        </r>
      </text>
    </comment>
    <comment ref="G37" authorId="1" shapeId="0">
      <text>
        <r>
          <rPr>
            <sz val="8"/>
            <color indexed="81"/>
            <rFont val="Tahoma"/>
            <family val="2"/>
            <charset val="238"/>
          </rPr>
          <t>Teljesítés-igazolás kelte
(</t>
        </r>
        <r>
          <rPr>
            <b/>
            <i/>
            <sz val="10"/>
            <color indexed="81"/>
            <rFont val="Tahoma"/>
            <family val="2"/>
            <charset val="238"/>
          </rPr>
          <t>éééé.hh.nn</t>
        </r>
        <r>
          <rPr>
            <sz val="8"/>
            <color indexed="81"/>
            <rFont val="Tahoma"/>
            <family val="2"/>
            <charset val="238"/>
          </rPr>
          <t>)</t>
        </r>
      </text>
    </comment>
  </commentList>
</comments>
</file>

<file path=xl/comments4.xml><?xml version="1.0" encoding="utf-8"?>
<comments xmlns="http://schemas.openxmlformats.org/spreadsheetml/2006/main">
  <authors>
    <author>peter.porvay</author>
  </authors>
  <commentList>
    <comment ref="A2" authorId="0" shapeId="0">
      <text>
        <r>
          <rPr>
            <b/>
            <sz val="9"/>
            <color indexed="81"/>
            <rFont val="Tahoma"/>
            <family val="2"/>
            <charset val="238"/>
          </rPr>
          <t>peter.porvay:</t>
        </r>
        <r>
          <rPr>
            <sz val="9"/>
            <color indexed="81"/>
            <rFont val="Tahoma"/>
            <family val="2"/>
            <charset val="238"/>
          </rPr>
          <t xml:space="preserve">
A konverzió csak
9.999.999.999-ig működik</t>
        </r>
      </text>
    </comment>
  </commentList>
</comments>
</file>

<file path=xl/sharedStrings.xml><?xml version="1.0" encoding="utf-8"?>
<sst xmlns="http://schemas.openxmlformats.org/spreadsheetml/2006/main" count="175" uniqueCount="146">
  <si>
    <t>Kapják</t>
  </si>
  <si>
    <t>Iktatószám:</t>
  </si>
  <si>
    <t>1.</t>
  </si>
  <si>
    <t>Közalkalmazott (eredeti példány)</t>
  </si>
  <si>
    <t>egyszeri</t>
  </si>
  <si>
    <t>forint</t>
  </si>
  <si>
    <t>KIFIZETÉS FORRÁSA</t>
  </si>
  <si>
    <t>Pályázatos</t>
  </si>
  <si>
    <t>Egyéb (nem pályázatos)</t>
  </si>
  <si>
    <t>Eseti</t>
  </si>
  <si>
    <t>Rendszeres</t>
  </si>
  <si>
    <t>TÖRZSADATOK (Kötelezettségvállaló tölti ki.)</t>
  </si>
  <si>
    <t>Szakmai ellenjegyző (név, aláírás, bélyegző) 
/megrendelő részéről/</t>
  </si>
  <si>
    <t>Kötelezettségvállaló</t>
  </si>
  <si>
    <t>neve:</t>
  </si>
  <si>
    <t>Szervezeti egység megnevezése:</t>
  </si>
  <si>
    <t>beosztása:</t>
  </si>
  <si>
    <t>Munkáltató</t>
  </si>
  <si>
    <t>Munkakör:</t>
  </si>
  <si>
    <t>Név:</t>
  </si>
  <si>
    <t>Születési név:</t>
  </si>
  <si>
    <t>Lakcím:</t>
  </si>
  <si>
    <t>Adóazonosító jel:</t>
  </si>
  <si>
    <t>Telephelye:</t>
  </si>
  <si>
    <t>kereset-kiegészítés illeti meg.</t>
  </si>
  <si>
    <t>azaz</t>
  </si>
  <si>
    <t>naptól</t>
  </si>
  <si>
    <t>napig</t>
  </si>
  <si>
    <t>Kinevezés szerinti munkáltató (eredeti példány)</t>
  </si>
  <si>
    <t>1)</t>
  </si>
  <si>
    <t>2)</t>
  </si>
  <si>
    <t>Munkáltató (név, aláírás, bélyegző) 
/kinevezés szerinti munkáltató/</t>
  </si>
  <si>
    <t>Munkahely:</t>
  </si>
  <si>
    <t>milliárd</t>
  </si>
  <si>
    <t>százmillió</t>
  </si>
  <si>
    <t>tízmillió</t>
  </si>
  <si>
    <t>millió</t>
  </si>
  <si>
    <t>százezer</t>
  </si>
  <si>
    <t>tízezer</t>
  </si>
  <si>
    <t>ezer</t>
  </si>
  <si>
    <t>száz</t>
  </si>
  <si>
    <t>tíz</t>
  </si>
  <si>
    <t>egy</t>
  </si>
  <si>
    <t>forint/hó kereset-kiegészítés illeti meg.</t>
  </si>
  <si>
    <t>Kitöltendő 3 eredeti, pályázat esetén 4  eredeti példányban!</t>
  </si>
  <si>
    <r>
      <t xml:space="preserve">Intézményi  azonosító: </t>
    </r>
    <r>
      <rPr>
        <b/>
        <i/>
        <sz val="9"/>
        <rFont val="Arial CE"/>
        <charset val="238"/>
      </rPr>
      <t>FI 58544</t>
    </r>
  </si>
  <si>
    <t>Közalkalmazott elérhetősége:</t>
  </si>
  <si>
    <t>e-mail:</t>
  </si>
  <si>
    <t>telefon:</t>
  </si>
  <si>
    <t>2.A.</t>
  </si>
  <si>
    <t>2.B.</t>
  </si>
  <si>
    <t>(régió+munkaszám)</t>
  </si>
  <si>
    <t>Költséghely*</t>
  </si>
  <si>
    <t>PST*</t>
  </si>
  <si>
    <t>(divízió)</t>
  </si>
  <si>
    <t>Pénzügyi alap</t>
  </si>
  <si>
    <t>(forráskód)</t>
  </si>
  <si>
    <t>*A két paraméter közül csak az egyiket kell kitölteni.</t>
  </si>
  <si>
    <t>(szervezeti egység megnevezése, telephelye)</t>
  </si>
  <si>
    <r>
      <t>DÍJAZÁS FORMÁJA</t>
    </r>
    <r>
      <rPr>
        <i/>
        <sz val="7"/>
        <rFont val="Arial CE"/>
        <charset val="238"/>
      </rPr>
      <t xml:space="preserve"> (Kérjük a megfelelőt a megnevezés sorszáma előtti kockában X-el megjelölni!)</t>
    </r>
  </si>
  <si>
    <t>beosztása/munkaköre:</t>
  </si>
  <si>
    <t>szervezeti egysége:</t>
  </si>
  <si>
    <t>Hatályos:</t>
  </si>
  <si>
    <t xml:space="preserve">Pályázatmenedzsment és Innovációs Igazgatóság (eredeti példány) pályázat esetén </t>
  </si>
  <si>
    <t>Humánpolitikai Igazgatóság (eredeti példány)</t>
  </si>
  <si>
    <t>HATÁLYOS:</t>
  </si>
  <si>
    <r>
      <rPr>
        <i/>
        <sz val="8"/>
        <color indexed="8"/>
        <rFont val="Calibri"/>
        <family val="2"/>
        <charset val="238"/>
      </rPr>
      <t>Intézményi azonosító:</t>
    </r>
    <r>
      <rPr>
        <b/>
        <i/>
        <sz val="8"/>
        <color indexed="8"/>
        <rFont val="Calibri"/>
        <family val="2"/>
        <charset val="238"/>
      </rPr>
      <t xml:space="preserve"> </t>
    </r>
    <r>
      <rPr>
        <b/>
        <i/>
        <sz val="9"/>
        <color indexed="8"/>
        <rFont val="Calibri"/>
        <family val="2"/>
        <charset val="238"/>
      </rPr>
      <t>FI 58544</t>
    </r>
  </si>
  <si>
    <t>Közalkalmazott neve:</t>
  </si>
  <si>
    <t>adóazonosító jele:</t>
  </si>
  <si>
    <t>munkahelye:</t>
  </si>
  <si>
    <t>munkaköre:</t>
  </si>
  <si>
    <t>Teljesítés helye:</t>
  </si>
  <si>
    <t>Pécsi Tudományegyetem</t>
  </si>
  <si>
    <t>szervezeti egység:</t>
  </si>
  <si>
    <t>Teljesítés igazolására jogosult</t>
  </si>
  <si>
    <t>Teljesítés időszaka:</t>
  </si>
  <si>
    <t>-</t>
  </si>
  <si>
    <t>(-tól)</t>
  </si>
  <si>
    <t>(-ig)</t>
  </si>
  <si>
    <t>Teljesítés mennyisége:</t>
  </si>
  <si>
    <t>óra/fő/db</t>
  </si>
  <si>
    <t>Kifizetendő összeg:</t>
  </si>
  <si>
    <t>forint.</t>
  </si>
  <si>
    <t xml:space="preserve">Csatolt dokumentumok </t>
  </si>
  <si>
    <t>száma:</t>
  </si>
  <si>
    <t>db</t>
  </si>
  <si>
    <t>(dátum)</t>
  </si>
  <si>
    <t>P.H.</t>
  </si>
  <si>
    <t>(teljesítés igazolására jogosult aláírása)</t>
  </si>
  <si>
    <t>(teljesítés igazolására jogosult neve)</t>
  </si>
  <si>
    <t>FELADAT GYAKORISÁGA</t>
  </si>
  <si>
    <t>A "kifizetés forrása" és a "feladat gyakorisága" mezők kitöltése kötelező!</t>
  </si>
  <si>
    <t>A közalkalmazottak jogállásáról szóló 1992. évi XXXIII. törvény 77. § (1) bekezdése alapján, mint munkáltató felkérem Önt, hogy munkakörének ellátása mellett az alábbi feladatot/feladatokat végezze el:</t>
  </si>
  <si>
    <t>Közalkalmazott
(név, aláírás)</t>
  </si>
  <si>
    <t>A KÖZALKALMAZOTT NYILATKOZATAI</t>
  </si>
  <si>
    <t>TÖBBLETFELADAT-KITŰZŐ LAP</t>
  </si>
  <si>
    <t>A TÖBBLETFELADATOT VÉGZŐ KÖZALKALMAZOTT - KINEVEZÉS SZERINTI - ADATAI</t>
  </si>
  <si>
    <t>A többletfeladat-kitűző dokumentumot átvettem, tartalmát megértettem, az abban foglaltakat tudomásul veszem és magamra nézve kötelezőnek ismerem el.</t>
  </si>
  <si>
    <t xml:space="preserve">Pályázati forrásból finanszírozott kereset-kiegészítés esetén hozzájárulok, hogy a kereset-kiegészítés számfejtési bizonylatának másolatát a pályázat elszámolásához csatolják. </t>
  </si>
  <si>
    <t>A többletfeladat kitűzésének dátuma nem lehet későbbi a többletfeladat elvégzésének kezdő dátumánál!</t>
  </si>
  <si>
    <t>Kelt:</t>
  </si>
  <si>
    <t>Zalaegerszeg,</t>
  </si>
  <si>
    <t>Keltezés helye</t>
  </si>
  <si>
    <t>Pécs,</t>
  </si>
  <si>
    <t>Kaposvár,</t>
  </si>
  <si>
    <t>Szekszárd,</t>
  </si>
  <si>
    <t>Szombathely,</t>
  </si>
  <si>
    <t>Többletfeladat-kitűző laphoz</t>
  </si>
  <si>
    <t>Többletfeladat-kitűző lap iktatószáma:</t>
  </si>
  <si>
    <t>(Többletfeladat-kitűzés 2.A. pont esetén)</t>
  </si>
  <si>
    <t>Teljesítés tárgya:</t>
  </si>
  <si>
    <t>Teljesítés-igazolás</t>
  </si>
  <si>
    <t>ESETI, TELJESÍTÉS-IGAZOLÁSHOZ KÖTÖTT KERESET-KIEGÉSZÍTÉS</t>
  </si>
  <si>
    <t>RENDSZERES, TELJESÍTÉS-IGAZOLÁSHOZ KÖTÖTT KERESET-KIEGÉSZÍTÉS</t>
  </si>
  <si>
    <t xml:space="preserve">teljesítés-igazoláshoz kötött kereset-kiegészítés </t>
  </si>
  <si>
    <t>A TÖBBLETFELADATOT KITŰZŐ MUNKÁLTATÓ /KÖTELEZETTSÉG-VÁLLALÓ/ ADATAI</t>
  </si>
  <si>
    <t xml:space="preserve">illeti meg, melynek bontását a feladat elvégzésének üteme szerint  a többletfeladatot kitűző munkáltató /kötelezettség-vállaló/ írásban jelzi a kinevezés szerinti munkáltató és a HPI felé. </t>
  </si>
  <si>
    <t>Kötelezettség-vállaló (név, aláírás, bélyegző)
 /megrendelő részéről/</t>
  </si>
  <si>
    <t>Kötelezettség-vállaló (másolat), ha nem azonos a kinevezés szerinti munkáltatóval</t>
  </si>
  <si>
    <t>Igazolom, hogy a többletfeladat-kitűző lapon meghatározott feladat teljesítése/arányos teljesítése a fentiek szerint megtörtént.</t>
  </si>
  <si>
    <r>
      <t>(A teljesítés részletes leírása, pl:</t>
    </r>
    <r>
      <rPr>
        <sz val="9"/>
        <color indexed="8"/>
        <rFont val="Calibri"/>
        <family val="2"/>
        <charset val="238"/>
      </rPr>
      <t xml:space="preserve"> oktatás /tantárgy/, ügyelet, kutatás, stb) Részteljesítés esetén szöveges indoklás szükséges</t>
    </r>
  </si>
  <si>
    <t>Ft,</t>
  </si>
  <si>
    <t>Ft/hó, azaz</t>
  </si>
  <si>
    <t>Ft, azaz</t>
  </si>
  <si>
    <t>A feladat részletes leírása, szükség szerint mellékletként csatolva! Amennyiben részteljesítés engedélyezett, azt itt írásban rögzíteni kell. (Pályázat esetén a pályázat azonosítóját kötelező megadni!)</t>
  </si>
  <si>
    <t>A 3/2017. sz. Kancellári utasítás 4.§ (2) bekezdés szerint: a kötelezettségvállaló felelős azért, hogy a kötelezettségvállalást tartalmazó dokumentumon, a teljesítés igazolására meghatározott személy, kizárólag már előre kijelölt, nyilvántartásban szereplő teljesítésigazoló legyen.</t>
  </si>
  <si>
    <t>A teljesítésigazoló aláírásmintája 
(a 3/2017. sz. Kancellári utasítás 6.§ (3) bekezdés szerint)</t>
  </si>
  <si>
    <t xml:space="preserve">3) </t>
  </si>
  <si>
    <t>Szervezetiegység-vezető (név, aláírás, bélyegző)</t>
  </si>
  <si>
    <t xml:space="preserve">Tudomásul veszem, hogy a többletfeladat elrendelése ellen a Munka törvénykönyve 287. § (1) bekezdése értelmében a jelen intézkedés közlésétől számított 30 napon belül keresetlevelet nyújthatok be az illetékes Közigazgatási és Munkaügyi Bírósághoz. 
</t>
  </si>
  <si>
    <t>A TELJESÍTÉS IGAZOLÁSÁRA JOGOSULT</t>
  </si>
  <si>
    <t>szervezetiegység-vezető neve:</t>
  </si>
  <si>
    <t>Az Fkr. 138. § (7) bek. alapján a közalkalmazott foglalkoztató 
szervezeti egység vezetőjénekhozzájárulása a többletfeladat kitűzéséhez:</t>
  </si>
  <si>
    <t>Díjazás</t>
  </si>
  <si>
    <t>Ft/óra</t>
  </si>
  <si>
    <t>Ft/fő</t>
  </si>
  <si>
    <t>Ft/db</t>
  </si>
  <si>
    <t>Szövegesítve</t>
  </si>
  <si>
    <t>forint / óra</t>
  </si>
  <si>
    <t>forint / fő</t>
  </si>
  <si>
    <t>forint / darab</t>
  </si>
  <si>
    <t>&lt;-új elem</t>
  </si>
  <si>
    <t>e-mail, tel.:</t>
  </si>
  <si>
    <t>Kitöltést végző ügyintéző</t>
  </si>
  <si>
    <r>
      <t xml:space="preserve">Pénzügyi ellenjegyző (név, aláírás, bélyegző)
/megrendelő részéről/ </t>
    </r>
    <r>
      <rPr>
        <sz val="7"/>
        <rFont val="Symbol"/>
        <family val="1"/>
        <charset val="2"/>
      </rPr>
      <t>*</t>
    </r>
  </si>
  <si>
    <t>*  A tárgyévet követő időszakra történő kötelezettségvállalás esetén a pénzügyi ellenjegyző az aláírásával egyben azt is igazolja, hogy a többletfeladat kitűzés forrása legkésőbb a kereset-kiegészítés kifizetésének időpontjában rendelkezésre fog állni!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</si>
</sst>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\ &quot;Ft&quot;"/>
    <numFmt numFmtId="165" formatCode="[$-F800]dddd\,\ mmmm\ dd\,\ yyyy"/>
    <numFmt numFmtId="166" formatCode="#,##0\ _F_t"/>
    <numFmt numFmtId="167" formatCode="[$-40E]yyyy/\ mmmm\ d\.;@"/>
  </numFmts>
  <fonts count="89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b/>
      <i/>
      <sz val="10"/>
      <name val="Arial CE"/>
      <charset val="238"/>
    </font>
    <font>
      <b/>
      <sz val="12"/>
      <name val="Arial CE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sz val="8"/>
      <color indexed="81"/>
      <name val="Tahoma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12"/>
      <name val="Arial"/>
      <family val="2"/>
      <charset val="238"/>
    </font>
    <font>
      <i/>
      <u/>
      <sz val="11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family val="2"/>
      <charset val="238"/>
    </font>
    <font>
      <sz val="8"/>
      <name val="Arial CE"/>
      <family val="2"/>
      <charset val="238"/>
    </font>
    <font>
      <b/>
      <sz val="8"/>
      <name val="Arial CE"/>
      <charset val="238"/>
    </font>
    <font>
      <sz val="10"/>
      <name val="Arial CE"/>
      <family val="2"/>
      <charset val="238"/>
    </font>
    <font>
      <b/>
      <sz val="10"/>
      <name val="Arial CE"/>
      <charset val="238"/>
    </font>
    <font>
      <b/>
      <sz val="9"/>
      <name val="Arial CE"/>
      <charset val="238"/>
    </font>
    <font>
      <i/>
      <sz val="7"/>
      <name val="Arial CE"/>
      <charset val="238"/>
    </font>
    <font>
      <b/>
      <i/>
      <sz val="9"/>
      <name val="Arial CE"/>
      <charset val="238"/>
    </font>
    <font>
      <i/>
      <sz val="9"/>
      <name val="Arial CE"/>
      <charset val="238"/>
    </font>
    <font>
      <sz val="9"/>
      <name val="Arial CE"/>
      <family val="2"/>
      <charset val="238"/>
    </font>
    <font>
      <b/>
      <sz val="11"/>
      <name val="Arial CE"/>
      <charset val="238"/>
    </font>
    <font>
      <b/>
      <i/>
      <sz val="10"/>
      <color indexed="81"/>
      <name val="Tahoma"/>
      <family val="2"/>
      <charset val="238"/>
    </font>
    <font>
      <i/>
      <sz val="8"/>
      <name val="Arial CE"/>
      <charset val="238"/>
    </font>
    <font>
      <sz val="11"/>
      <name val="Arial CE"/>
      <charset val="238"/>
    </font>
    <font>
      <b/>
      <sz val="11"/>
      <name val="Arial CE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i/>
      <sz val="7"/>
      <color indexed="81"/>
      <name val="Tahoma"/>
      <family val="2"/>
      <charset val="238"/>
    </font>
    <font>
      <i/>
      <sz val="9"/>
      <name val="Arial"/>
      <family val="2"/>
      <charset val="238"/>
    </font>
    <font>
      <b/>
      <sz val="14"/>
      <name val="Arial CE"/>
      <charset val="238"/>
    </font>
    <font>
      <b/>
      <sz val="14"/>
      <name val="Arial CE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b/>
      <sz val="10"/>
      <color rgb="FFFF0000"/>
      <name val="Arial CE"/>
      <charset val="238"/>
    </font>
    <font>
      <b/>
      <sz val="11"/>
      <color rgb="FFFF0000"/>
      <name val="Arial CE"/>
      <charset val="238"/>
    </font>
    <font>
      <i/>
      <sz val="6.5"/>
      <name val="Arial CE"/>
      <family val="2"/>
      <charset val="238"/>
    </font>
    <font>
      <i/>
      <sz val="5"/>
      <name val="Arial CE"/>
      <charset val="238"/>
    </font>
    <font>
      <b/>
      <i/>
      <sz val="7"/>
      <name val="Arial CE"/>
      <charset val="238"/>
    </font>
    <font>
      <b/>
      <sz val="9"/>
      <color rgb="FFFF0000"/>
      <name val="Arial CE"/>
      <charset val="238"/>
    </font>
    <font>
      <i/>
      <sz val="6"/>
      <name val="Arial CE"/>
      <charset val="238"/>
    </font>
    <font>
      <i/>
      <sz val="10"/>
      <name val="Arial CE"/>
      <charset val="238"/>
    </font>
    <font>
      <b/>
      <i/>
      <sz val="10"/>
      <color rgb="FFFF0000"/>
      <name val="Arial CE"/>
      <charset val="238"/>
    </font>
    <font>
      <b/>
      <i/>
      <sz val="9"/>
      <name val="Arial"/>
      <family val="2"/>
      <charset val="238"/>
    </font>
    <font>
      <b/>
      <sz val="16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i/>
      <sz val="8"/>
      <color theme="1"/>
      <name val="Calibri"/>
      <family val="2"/>
      <charset val="238"/>
      <scheme val="minor"/>
    </font>
    <font>
      <i/>
      <sz val="8"/>
      <color indexed="8"/>
      <name val="Calibri"/>
      <family val="2"/>
      <charset val="238"/>
    </font>
    <font>
      <b/>
      <i/>
      <sz val="8"/>
      <color indexed="8"/>
      <name val="Calibri"/>
      <family val="2"/>
      <charset val="238"/>
    </font>
    <font>
      <b/>
      <i/>
      <sz val="9"/>
      <color indexed="8"/>
      <name val="Calibri"/>
      <family val="2"/>
      <charset val="238"/>
    </font>
    <font>
      <i/>
      <sz val="8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sz val="9"/>
      <color indexed="8"/>
      <name val="Calibri"/>
      <family val="2"/>
      <charset val="238"/>
    </font>
    <font>
      <b/>
      <i/>
      <sz val="16"/>
      <color theme="1"/>
      <name val="Calibri"/>
      <family val="2"/>
      <charset val="238"/>
      <scheme val="minor"/>
    </font>
    <font>
      <b/>
      <i/>
      <sz val="9"/>
      <color rgb="FFFF0000"/>
      <name val="Calibri"/>
      <family val="2"/>
      <charset val="238"/>
      <scheme val="minor"/>
    </font>
    <font>
      <i/>
      <sz val="6"/>
      <color theme="1"/>
      <name val="Calibri"/>
      <family val="2"/>
      <charset val="238"/>
      <scheme val="minor"/>
    </font>
    <font>
      <i/>
      <sz val="6"/>
      <color theme="0" tint="-0.499984740745262"/>
      <name val="Calibri"/>
      <family val="2"/>
      <charset val="238"/>
      <scheme val="minor"/>
    </font>
    <font>
      <b/>
      <i/>
      <sz val="11"/>
      <name val="Arial CE"/>
      <charset val="238"/>
    </font>
    <font>
      <i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i/>
      <sz val="8"/>
      <color theme="0" tint="-0.499984740745262"/>
      <name val="Calibri"/>
      <family val="2"/>
      <charset val="238"/>
      <scheme val="minor"/>
    </font>
    <font>
      <i/>
      <sz val="9"/>
      <color theme="0" tint="-0.499984740745262"/>
      <name val="Calibri"/>
      <family val="2"/>
      <charset val="238"/>
      <scheme val="minor"/>
    </font>
    <font>
      <b/>
      <sz val="22"/>
      <name val="Arial CE"/>
      <family val="2"/>
      <charset val="238"/>
    </font>
    <font>
      <sz val="10.5"/>
      <name val="Arial"/>
      <family val="2"/>
      <charset val="238"/>
    </font>
    <font>
      <b/>
      <sz val="11"/>
      <color rgb="FF3F3F3F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i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22"/>
      <color theme="3" tint="-0.249977111117893"/>
      <name val="Arial CE"/>
      <family val="2"/>
      <charset val="238"/>
    </font>
    <font>
      <b/>
      <i/>
      <sz val="10"/>
      <color rgb="FFC00000"/>
      <name val="Arial CE"/>
      <charset val="238"/>
    </font>
    <font>
      <i/>
      <sz val="7"/>
      <name val="Arial CE"/>
      <family val="2"/>
      <charset val="238"/>
    </font>
    <font>
      <sz val="7"/>
      <name val="Arial CE"/>
      <family val="2"/>
      <charset val="238"/>
    </font>
    <font>
      <sz val="7"/>
      <name val="Symbol"/>
      <family val="1"/>
      <charset val="2"/>
    </font>
  </fonts>
  <fills count="12">
    <fill>
      <patternFill patternType="none"/>
    </fill>
    <fill>
      <patternFill patternType="gray125"/>
    </fill>
    <fill>
      <patternFill patternType="solid">
        <fgColor rgb="FFF8F8F8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12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indexed="64"/>
      </left>
      <right/>
      <top style="dotted">
        <color theme="0" tint="-0.14996795556505021"/>
      </top>
      <bottom style="thin">
        <color indexed="64"/>
      </bottom>
      <diagonal/>
    </border>
    <border>
      <left/>
      <right/>
      <top style="dotted">
        <color theme="0" tint="-0.14996795556505021"/>
      </top>
      <bottom style="thin">
        <color indexed="64"/>
      </bottom>
      <diagonal/>
    </border>
    <border>
      <left/>
      <right style="thin">
        <color indexed="64"/>
      </right>
      <top style="dotted">
        <color theme="0" tint="-0.14996795556505021"/>
      </top>
      <bottom style="thin">
        <color indexed="64"/>
      </bottom>
      <diagonal/>
    </border>
    <border>
      <left style="thin">
        <color indexed="64"/>
      </left>
      <right/>
      <top style="dotted">
        <color theme="0" tint="-0.14996795556505021"/>
      </top>
      <bottom style="dotted">
        <color theme="0" tint="-0.14996795556505021"/>
      </bottom>
      <diagonal/>
    </border>
    <border>
      <left/>
      <right/>
      <top style="dotted">
        <color theme="0" tint="-0.14996795556505021"/>
      </top>
      <bottom style="dotted">
        <color theme="0" tint="-0.14996795556505021"/>
      </bottom>
      <diagonal/>
    </border>
    <border>
      <left/>
      <right style="thin">
        <color indexed="64"/>
      </right>
      <top style="dotted">
        <color theme="0" tint="-0.14996795556505021"/>
      </top>
      <bottom style="dotted">
        <color theme="0" tint="-0.14996795556505021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34998626667073579"/>
      </bottom>
      <diagonal/>
    </border>
    <border>
      <left/>
      <right/>
      <top style="thin">
        <color indexed="64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/>
      <diagonal/>
    </border>
    <border>
      <left style="thin">
        <color indexed="64"/>
      </left>
      <right/>
      <top style="thin">
        <color theme="0" tint="-0.499984740745262"/>
      </top>
      <bottom style="dotted">
        <color theme="0" tint="-0.14996795556505021"/>
      </bottom>
      <diagonal/>
    </border>
    <border>
      <left/>
      <right/>
      <top style="thin">
        <color theme="0" tint="-0.499984740745262"/>
      </top>
      <bottom style="dotted">
        <color theme="0" tint="-0.14996795556505021"/>
      </bottom>
      <diagonal/>
    </border>
    <border>
      <left/>
      <right style="thin">
        <color indexed="64"/>
      </right>
      <top style="thin">
        <color theme="0" tint="-0.499984740745262"/>
      </top>
      <bottom style="dotted">
        <color theme="0" tint="-0.1499679555650502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34998626667073579"/>
      </left>
      <right/>
      <top/>
      <bottom/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indexed="64"/>
      </bottom>
      <diagonal/>
    </border>
    <border>
      <left/>
      <right/>
      <top style="thin">
        <color theme="0" tint="-0.24994659260841701"/>
      </top>
      <bottom style="thin">
        <color indexed="64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/>
      <top/>
      <bottom style="thin">
        <color indexed="64"/>
      </bottom>
      <diagonal/>
    </border>
    <border>
      <left/>
      <right style="thin">
        <color theme="0" tint="-0.24994659260841701"/>
      </right>
      <top/>
      <bottom style="thin">
        <color indexed="64"/>
      </bottom>
      <diagonal/>
    </border>
    <border>
      <left style="thin">
        <color auto="1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indexed="64"/>
      </right>
      <top style="thin">
        <color theme="0" tint="-0.34998626667073579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34998626667073579"/>
      </right>
      <top/>
      <bottom/>
      <diagonal/>
    </border>
    <border>
      <left/>
      <right style="thin">
        <color theme="0" tint="-0.24994659260841701"/>
      </right>
      <top style="thin">
        <color indexed="64"/>
      </top>
      <bottom/>
      <diagonal/>
    </border>
    <border>
      <left style="thin">
        <color theme="0" tint="-0.24994659260841701"/>
      </left>
      <right/>
      <top style="thin">
        <color indexed="64"/>
      </top>
      <bottom style="thin">
        <color theme="0" tint="-0.34998626667073579"/>
      </bottom>
      <diagonal/>
    </border>
    <border>
      <left/>
      <right style="thin">
        <color theme="0" tint="-0.24994659260841701"/>
      </right>
      <top style="thin">
        <color indexed="64"/>
      </top>
      <bottom style="thin">
        <color theme="0" tint="-0.34998626667073579"/>
      </bottom>
      <diagonal/>
    </border>
    <border>
      <left style="thin">
        <color theme="0" tint="-0.24994659260841701"/>
      </left>
      <right/>
      <top style="thin">
        <color indexed="64"/>
      </top>
      <bottom/>
      <diagonal/>
    </border>
    <border>
      <left/>
      <right/>
      <top style="thin">
        <color theme="0" tint="-0.34998626667073579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34998626667073579"/>
      </top>
      <bottom style="thin">
        <color indexed="64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499984740745262"/>
      </bottom>
      <diagonal/>
    </border>
    <border>
      <left/>
      <right/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theme="0" tint="-0.499984740745262"/>
      </top>
      <bottom style="thin">
        <color indexed="64"/>
      </bottom>
      <diagonal/>
    </border>
    <border>
      <left/>
      <right/>
      <top style="thin">
        <color theme="0" tint="-0.499984740745262"/>
      </top>
      <bottom style="thin">
        <color indexed="64"/>
      </bottom>
      <diagonal/>
    </border>
    <border>
      <left/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dotted">
        <color theme="0" tint="-0.34998626667073579"/>
      </top>
      <bottom/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4.9989318521683403E-2"/>
      </bottom>
      <diagonal/>
    </border>
    <border>
      <left/>
      <right/>
      <top style="thin">
        <color theme="0" tint="-0.24994659260841701"/>
      </top>
      <bottom style="thin">
        <color theme="0" tint="-4.9989318521683403E-2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4.9989318521683403E-2"/>
      </bottom>
      <diagonal/>
    </border>
    <border>
      <left style="thin">
        <color theme="0" tint="-0.24994659260841701"/>
      </left>
      <right/>
      <top style="thin">
        <color theme="0" tint="-4.9989318521683403E-2"/>
      </top>
      <bottom style="thin">
        <color theme="0" tint="-0.24994659260841701"/>
      </bottom>
      <diagonal/>
    </border>
    <border>
      <left/>
      <right/>
      <top style="thin">
        <color theme="0" tint="-4.9989318521683403E-2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4.9989318521683403E-2"/>
      </top>
      <bottom style="thin">
        <color theme="0" tint="-0.24994659260841701"/>
      </bottom>
      <diagonal/>
    </border>
    <border>
      <left style="dotted">
        <color theme="0" tint="-0.34998626667073579"/>
      </left>
      <right/>
      <top style="dotted">
        <color theme="0" tint="-0.34998626667073579"/>
      </top>
      <bottom/>
      <diagonal/>
    </border>
    <border>
      <left/>
      <right style="dotted">
        <color theme="0" tint="-0.34998626667073579"/>
      </right>
      <top style="dotted">
        <color theme="0" tint="-0.34998626667073579"/>
      </top>
      <bottom/>
      <diagonal/>
    </border>
    <border>
      <left style="dotted">
        <color theme="0" tint="-0.34998626667073579"/>
      </left>
      <right/>
      <top/>
      <bottom/>
      <diagonal/>
    </border>
    <border>
      <left/>
      <right style="dotted">
        <color theme="0" tint="-0.34998626667073579"/>
      </right>
      <top/>
      <bottom/>
      <diagonal/>
    </border>
    <border>
      <left style="dotted">
        <color theme="0" tint="-0.34998626667073579"/>
      </left>
      <right/>
      <top/>
      <bottom style="dotted">
        <color theme="0" tint="-0.34998626667073579"/>
      </bottom>
      <diagonal/>
    </border>
    <border>
      <left/>
      <right/>
      <top/>
      <bottom style="dotted">
        <color theme="0" tint="-0.34998626667073579"/>
      </bottom>
      <diagonal/>
    </border>
    <border>
      <left/>
      <right style="dotted">
        <color theme="0" tint="-0.34998626667073579"/>
      </right>
      <top/>
      <bottom style="dotted">
        <color theme="0" tint="-0.34998626667073579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indexed="64"/>
      </bottom>
      <diagonal/>
    </border>
    <border>
      <left style="thin">
        <color indexed="64"/>
      </left>
      <right style="thin">
        <color theme="0" tint="-0.24994659260841701"/>
      </right>
      <top/>
      <bottom style="thin">
        <color indexed="64"/>
      </bottom>
      <diagonal/>
    </border>
    <border>
      <left style="thin">
        <color theme="0" tint="-0.2499465926084170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0" tint="-0.24994659260841701"/>
      </right>
      <top style="hair">
        <color theme="0" tint="-0.499984740745262"/>
      </top>
      <bottom style="dashDotDot">
        <color theme="0" tint="-0.34998626667073579"/>
      </bottom>
      <diagonal/>
    </border>
    <border>
      <left style="thin">
        <color theme="0" tint="-0.24994659260841701"/>
      </left>
      <right style="thin">
        <color theme="0" tint="-0.24994659260841701"/>
      </right>
      <top style="hair">
        <color theme="0" tint="-0.499984740745262"/>
      </top>
      <bottom style="dashDotDot">
        <color theme="0" tint="-0.34998626667073579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dashDotDot">
        <color theme="0" tint="-0.34998626667073579"/>
      </bottom>
      <diagonal/>
    </border>
    <border>
      <left style="thin">
        <color theme="0" tint="-0.24994659260841701"/>
      </left>
      <right/>
      <top style="hair">
        <color theme="0" tint="-0.499984740745262"/>
      </top>
      <bottom style="dashDotDot">
        <color theme="0" tint="-0.34998626667073579"/>
      </bottom>
      <diagonal/>
    </border>
    <border>
      <left/>
      <right/>
      <top style="hair">
        <color theme="0" tint="-0.499984740745262"/>
      </top>
      <bottom style="dashDotDot">
        <color theme="0" tint="-0.34998626667073579"/>
      </bottom>
      <diagonal/>
    </border>
    <border>
      <left/>
      <right style="thin">
        <color theme="0" tint="-0.24994659260841701"/>
      </right>
      <top style="hair">
        <color theme="0" tint="-0.499984740745262"/>
      </top>
      <bottom style="dashDotDot">
        <color theme="0" tint="-0.34998626667073579"/>
      </bottom>
      <diagonal/>
    </border>
    <border>
      <left style="thin">
        <color theme="0" tint="-0.24994659260841701"/>
      </left>
      <right style="thin">
        <color indexed="64"/>
      </right>
      <top style="hair">
        <color theme="0" tint="-0.499984740745262"/>
      </top>
      <bottom style="dashDotDot">
        <color theme="0" tint="-0.34998626667073579"/>
      </bottom>
      <diagonal/>
    </border>
    <border>
      <left style="thin">
        <color indexed="64"/>
      </left>
      <right/>
      <top/>
      <bottom style="hair">
        <color theme="0" tint="-0.499984740745262"/>
      </bottom>
      <diagonal/>
    </border>
    <border>
      <left/>
      <right/>
      <top/>
      <bottom style="hair">
        <color theme="0" tint="-0.499984740745262"/>
      </bottom>
      <diagonal/>
    </border>
    <border>
      <left/>
      <right style="thin">
        <color theme="0" tint="-0.24994659260841701"/>
      </right>
      <top/>
      <bottom style="hair">
        <color theme="0" tint="-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</borders>
  <cellStyleXfs count="6">
    <xf numFmtId="0" fontId="0" fillId="0" borderId="0"/>
    <xf numFmtId="0" fontId="37" fillId="0" borderId="0"/>
    <xf numFmtId="0" fontId="1" fillId="0" borderId="0"/>
    <xf numFmtId="0" fontId="1" fillId="0" borderId="0"/>
    <xf numFmtId="0" fontId="80" fillId="10" borderId="120" applyNumberFormat="0" applyAlignment="0" applyProtection="0"/>
    <xf numFmtId="0" fontId="81" fillId="0" borderId="0" applyNumberFormat="0" applyFill="0" applyBorder="0" applyAlignment="0" applyProtection="0"/>
  </cellStyleXfs>
  <cellXfs count="527">
    <xf numFmtId="0" fontId="0" fillId="0" borderId="0" xfId="0"/>
    <xf numFmtId="0" fontId="9" fillId="0" borderId="0" xfId="0" applyFont="1" applyBorder="1" applyAlignment="1" applyProtection="1">
      <alignment horizontal="left" wrapText="1" indent="1"/>
    </xf>
    <xf numFmtId="0" fontId="7" fillId="0" borderId="0" xfId="0" applyFont="1" applyAlignment="1" applyProtection="1">
      <alignment vertical="top"/>
    </xf>
    <xf numFmtId="0" fontId="7" fillId="0" borderId="0" xfId="0" applyFont="1" applyAlignment="1" applyProtection="1">
      <alignment horizontal="left" indent="1"/>
    </xf>
    <xf numFmtId="0" fontId="12" fillId="0" borderId="0" xfId="0" applyFont="1" applyAlignment="1" applyProtection="1">
      <alignment vertical="center"/>
    </xf>
    <xf numFmtId="0" fontId="7" fillId="0" borderId="0" xfId="0" applyFont="1" applyBorder="1" applyAlignment="1" applyProtection="1">
      <alignment horizontal="left" indent="1"/>
    </xf>
    <xf numFmtId="0" fontId="12" fillId="0" borderId="0" xfId="0" applyFont="1" applyBorder="1" applyAlignment="1" applyProtection="1">
      <alignment vertical="center"/>
    </xf>
    <xf numFmtId="0" fontId="12" fillId="0" borderId="0" xfId="0" applyFont="1" applyAlignment="1" applyProtection="1">
      <alignment horizontal="left" indent="1"/>
    </xf>
    <xf numFmtId="0" fontId="7" fillId="0" borderId="1" xfId="0" applyFont="1" applyBorder="1" applyAlignment="1" applyProtection="1">
      <alignment horizontal="left" vertical="center"/>
    </xf>
    <xf numFmtId="0" fontId="7" fillId="0" borderId="2" xfId="0" applyFont="1" applyBorder="1" applyAlignment="1" applyProtection="1">
      <alignment horizontal="left" indent="1"/>
    </xf>
    <xf numFmtId="0" fontId="11" fillId="0" borderId="1" xfId="0" applyFont="1" applyBorder="1" applyAlignment="1" applyProtection="1">
      <alignment horizontal="right" vertical="center"/>
    </xf>
    <xf numFmtId="0" fontId="30" fillId="0" borderId="0" xfId="0" applyFont="1" applyAlignment="1" applyProtection="1">
      <alignment horizontal="left" indent="4"/>
    </xf>
    <xf numFmtId="0" fontId="15" fillId="0" borderId="0" xfId="0" applyFont="1" applyAlignment="1" applyProtection="1">
      <alignment horizontal="left" indent="4"/>
    </xf>
    <xf numFmtId="0" fontId="17" fillId="0" borderId="0" xfId="0" applyFont="1" applyProtection="1"/>
    <xf numFmtId="0" fontId="17" fillId="0" borderId="0" xfId="0" applyFont="1" applyAlignment="1" applyProtection="1">
      <alignment horizontal="left" indent="4"/>
    </xf>
    <xf numFmtId="0" fontId="18" fillId="0" borderId="0" xfId="0" applyFont="1" applyAlignment="1" applyProtection="1">
      <alignment horizontal="left" vertical="center"/>
    </xf>
    <xf numFmtId="0" fontId="19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0" fontId="19" fillId="0" borderId="0" xfId="0" applyFont="1" applyAlignment="1" applyProtection="1">
      <alignment horizontal="center"/>
    </xf>
    <xf numFmtId="0" fontId="20" fillId="0" borderId="0" xfId="0" applyFont="1" applyAlignment="1" applyProtection="1">
      <alignment horizontal="left"/>
    </xf>
    <xf numFmtId="0" fontId="19" fillId="0" borderId="0" xfId="0" applyFont="1" applyAlignment="1" applyProtection="1"/>
    <xf numFmtId="0" fontId="0" fillId="0" borderId="0" xfId="0" applyAlignment="1" applyProtection="1"/>
    <xf numFmtId="0" fontId="19" fillId="0" borderId="0" xfId="0" applyFont="1" applyBorder="1" applyAlignment="1" applyProtection="1"/>
    <xf numFmtId="0" fontId="20" fillId="0" borderId="0" xfId="0" applyFont="1" applyAlignment="1" applyProtection="1">
      <alignment horizontal="left" indent="1"/>
    </xf>
    <xf numFmtId="0" fontId="19" fillId="0" borderId="0" xfId="0" applyFont="1" applyBorder="1" applyAlignment="1" applyProtection="1">
      <alignment horizontal="center"/>
    </xf>
    <xf numFmtId="0" fontId="8" fillId="0" borderId="0" xfId="0" applyFont="1" applyProtection="1"/>
    <xf numFmtId="0" fontId="17" fillId="0" borderId="0" xfId="0" applyFont="1" applyAlignment="1" applyProtection="1">
      <alignment vertical="center"/>
    </xf>
    <xf numFmtId="0" fontId="17" fillId="0" borderId="0" xfId="0" applyFont="1" applyFill="1" applyAlignment="1" applyProtection="1">
      <alignment vertical="center"/>
    </xf>
    <xf numFmtId="0" fontId="0" fillId="0" borderId="32" xfId="0" applyBorder="1" applyAlignment="1" applyProtection="1">
      <alignment horizontal="left" vertical="center"/>
    </xf>
    <xf numFmtId="0" fontId="17" fillId="0" borderId="0" xfId="0" applyFont="1" applyBorder="1" applyProtection="1"/>
    <xf numFmtId="0" fontId="28" fillId="0" borderId="0" xfId="0" applyFont="1" applyFill="1" applyBorder="1" applyAlignment="1" applyProtection="1">
      <alignment vertical="top" wrapText="1"/>
    </xf>
    <xf numFmtId="0" fontId="19" fillId="0" borderId="0" xfId="0" applyFont="1" applyFill="1" applyBorder="1" applyAlignment="1" applyProtection="1">
      <alignment horizontal="center"/>
    </xf>
    <xf numFmtId="165" fontId="5" fillId="0" borderId="0" xfId="0" applyNumberFormat="1" applyFont="1" applyFill="1" applyBorder="1" applyAlignment="1" applyProtection="1">
      <alignment horizontal="left" wrapText="1"/>
    </xf>
    <xf numFmtId="0" fontId="17" fillId="0" borderId="0" xfId="0" applyFont="1" applyFill="1" applyBorder="1" applyProtection="1"/>
    <xf numFmtId="0" fontId="19" fillId="0" borderId="0" xfId="0" applyFont="1" applyBorder="1" applyProtection="1"/>
    <xf numFmtId="0" fontId="22" fillId="0" borderId="0" xfId="0" applyFont="1" applyBorder="1" applyAlignment="1" applyProtection="1">
      <alignment vertical="top"/>
    </xf>
    <xf numFmtId="0" fontId="22" fillId="0" borderId="0" xfId="0" applyFont="1" applyBorder="1" applyAlignment="1" applyProtection="1">
      <alignment vertical="top" wrapText="1"/>
    </xf>
    <xf numFmtId="0" fontId="28" fillId="0" borderId="0" xfId="0" applyFont="1" applyBorder="1" applyProtection="1"/>
    <xf numFmtId="0" fontId="22" fillId="0" borderId="0" xfId="0" applyFont="1" applyBorder="1" applyProtection="1"/>
    <xf numFmtId="0" fontId="22" fillId="0" borderId="0" xfId="0" applyFont="1" applyBorder="1" applyAlignment="1" applyProtection="1">
      <alignment vertical="center" wrapText="1"/>
    </xf>
    <xf numFmtId="0" fontId="3" fillId="2" borderId="33" xfId="0" applyFont="1" applyFill="1" applyBorder="1" applyAlignment="1" applyProtection="1">
      <alignment horizontal="center" vertical="center"/>
      <protection locked="0"/>
    </xf>
    <xf numFmtId="0" fontId="37" fillId="0" borderId="0" xfId="1"/>
    <xf numFmtId="0" fontId="39" fillId="0" borderId="0" xfId="1" applyFont="1" applyAlignment="1">
      <alignment horizontal="center"/>
    </xf>
    <xf numFmtId="0" fontId="40" fillId="3" borderId="3" xfId="1" applyFont="1" applyFill="1" applyBorder="1" applyAlignment="1">
      <alignment horizontal="left" indent="1"/>
    </xf>
    <xf numFmtId="0" fontId="37" fillId="0" borderId="0" xfId="1" applyAlignment="1">
      <alignment horizontal="left" indent="1"/>
    </xf>
    <xf numFmtId="0" fontId="41" fillId="4" borderId="4" xfId="1" applyFont="1" applyFill="1" applyBorder="1" applyAlignment="1">
      <alignment horizontal="center"/>
    </xf>
    <xf numFmtId="0" fontId="41" fillId="0" borderId="0" xfId="1" applyFont="1" applyFill="1" applyBorder="1" applyAlignment="1">
      <alignment horizontal="center"/>
    </xf>
    <xf numFmtId="0" fontId="41" fillId="4" borderId="5" xfId="1" applyFont="1" applyFill="1" applyBorder="1" applyAlignment="1">
      <alignment horizontal="center"/>
    </xf>
    <xf numFmtId="0" fontId="41" fillId="4" borderId="6" xfId="1" applyFont="1" applyFill="1" applyBorder="1" applyAlignment="1">
      <alignment horizontal="center"/>
    </xf>
    <xf numFmtId="0" fontId="41" fillId="4" borderId="7" xfId="1" applyFont="1" applyFill="1" applyBorder="1" applyAlignment="1">
      <alignment horizontal="center"/>
    </xf>
    <xf numFmtId="3" fontId="37" fillId="0" borderId="8" xfId="1" applyNumberFormat="1" applyBorder="1" applyAlignment="1">
      <alignment horizontal="center"/>
    </xf>
    <xf numFmtId="3" fontId="37" fillId="0" borderId="0" xfId="1" applyNumberFormat="1" applyFill="1" applyBorder="1" applyAlignment="1">
      <alignment horizontal="center"/>
    </xf>
    <xf numFmtId="3" fontId="37" fillId="0" borderId="9" xfId="1" applyNumberFormat="1" applyBorder="1" applyAlignment="1">
      <alignment horizontal="center"/>
    </xf>
    <xf numFmtId="3" fontId="37" fillId="0" borderId="10" xfId="1" applyNumberFormat="1" applyBorder="1" applyAlignment="1">
      <alignment horizontal="center"/>
    </xf>
    <xf numFmtId="3" fontId="37" fillId="0" borderId="11" xfId="1" applyNumberFormat="1" applyBorder="1" applyAlignment="1">
      <alignment horizontal="center"/>
    </xf>
    <xf numFmtId="3" fontId="37" fillId="0" borderId="12" xfId="1" applyNumberFormat="1" applyBorder="1" applyAlignment="1">
      <alignment horizontal="center"/>
    </xf>
    <xf numFmtId="3" fontId="37" fillId="0" borderId="13" xfId="1" applyNumberFormat="1" applyBorder="1" applyAlignment="1">
      <alignment horizontal="center"/>
    </xf>
    <xf numFmtId="3" fontId="37" fillId="0" borderId="3" xfId="1" applyNumberFormat="1" applyBorder="1" applyAlignment="1">
      <alignment horizontal="center"/>
    </xf>
    <xf numFmtId="3" fontId="37" fillId="0" borderId="14" xfId="1" applyNumberFormat="1" applyBorder="1" applyAlignment="1">
      <alignment horizontal="center"/>
    </xf>
    <xf numFmtId="0" fontId="42" fillId="0" borderId="0" xfId="1" applyFont="1"/>
    <xf numFmtId="0" fontId="43" fillId="5" borderId="15" xfId="1" applyFont="1" applyFill="1" applyBorder="1" applyAlignment="1">
      <alignment horizontal="center"/>
    </xf>
    <xf numFmtId="0" fontId="43" fillId="0" borderId="0" xfId="1" applyFont="1" applyFill="1" applyBorder="1" applyAlignment="1">
      <alignment horizontal="center"/>
    </xf>
    <xf numFmtId="0" fontId="43" fillId="5" borderId="16" xfId="1" applyFont="1" applyFill="1" applyBorder="1" applyAlignment="1">
      <alignment horizontal="center"/>
    </xf>
    <xf numFmtId="0" fontId="43" fillId="5" borderId="17" xfId="1" applyFont="1" applyFill="1" applyBorder="1" applyAlignment="1">
      <alignment horizontal="center"/>
    </xf>
    <xf numFmtId="0" fontId="43" fillId="5" borderId="18" xfId="1" applyFont="1" applyFill="1" applyBorder="1" applyAlignment="1">
      <alignment horizontal="center"/>
    </xf>
    <xf numFmtId="0" fontId="37" fillId="0" borderId="0" xfId="1" applyAlignment="1">
      <alignment horizontal="center"/>
    </xf>
    <xf numFmtId="0" fontId="37" fillId="0" borderId="0" xfId="1" applyFill="1" applyBorder="1" applyAlignment="1">
      <alignment horizontal="center"/>
    </xf>
    <xf numFmtId="0" fontId="37" fillId="6" borderId="0" xfId="1" applyFill="1" applyAlignment="1">
      <alignment horizontal="center"/>
    </xf>
    <xf numFmtId="0" fontId="44" fillId="6" borderId="0" xfId="1" applyFont="1" applyFill="1" applyAlignment="1">
      <alignment horizontal="center"/>
    </xf>
    <xf numFmtId="3" fontId="45" fillId="7" borderId="19" xfId="1" applyNumberFormat="1" applyFont="1" applyFill="1" applyBorder="1" applyAlignment="1" applyProtection="1">
      <alignment horizontal="center"/>
    </xf>
    <xf numFmtId="0" fontId="19" fillId="0" borderId="1" xfId="0" applyFont="1" applyBorder="1" applyAlignment="1" applyProtection="1">
      <alignment vertical="top" wrapText="1"/>
    </xf>
    <xf numFmtId="0" fontId="24" fillId="0" borderId="0" xfId="0" applyFont="1" applyAlignment="1" applyProtection="1">
      <alignment horizontal="left" indent="1"/>
    </xf>
    <xf numFmtId="0" fontId="19" fillId="2" borderId="0" xfId="0" applyFont="1" applyFill="1" applyBorder="1" applyAlignment="1" applyProtection="1">
      <alignment horizontal="center"/>
    </xf>
    <xf numFmtId="0" fontId="36" fillId="0" borderId="0" xfId="0" applyFont="1" applyAlignment="1" applyProtection="1">
      <alignment horizontal="center"/>
    </xf>
    <xf numFmtId="0" fontId="0" fillId="0" borderId="3" xfId="0" applyBorder="1"/>
    <xf numFmtId="0" fontId="0" fillId="0" borderId="0" xfId="0" applyAlignment="1">
      <alignment horizontal="center" vertical="center"/>
    </xf>
    <xf numFmtId="0" fontId="16" fillId="0" borderId="0" xfId="0" applyFont="1" applyAlignment="1" applyProtection="1">
      <alignment horizontal="center"/>
    </xf>
    <xf numFmtId="0" fontId="16" fillId="0" borderId="0" xfId="0" applyFont="1" applyAlignment="1" applyProtection="1"/>
    <xf numFmtId="0" fontId="8" fillId="0" borderId="0" xfId="0" applyFont="1" applyBorder="1" applyAlignment="1" applyProtection="1">
      <alignment vertical="center"/>
    </xf>
    <xf numFmtId="0" fontId="49" fillId="0" borderId="0" xfId="0" applyFont="1" applyBorder="1" applyAlignment="1" applyProtection="1">
      <alignment horizontal="center" vertical="top" wrapText="1"/>
    </xf>
    <xf numFmtId="0" fontId="3" fillId="2" borderId="43" xfId="0" applyFont="1" applyFill="1" applyBorder="1" applyAlignment="1" applyProtection="1">
      <alignment horizontal="center" vertical="center"/>
    </xf>
    <xf numFmtId="0" fontId="17" fillId="0" borderId="0" xfId="0" applyNumberFormat="1" applyFont="1" applyProtection="1"/>
    <xf numFmtId="0" fontId="35" fillId="0" borderId="79" xfId="0" applyFont="1" applyFill="1" applyBorder="1" applyAlignment="1" applyProtection="1">
      <alignment horizontal="center" vertical="center"/>
    </xf>
    <xf numFmtId="0" fontId="19" fillId="0" borderId="80" xfId="0" applyFont="1" applyBorder="1" applyAlignment="1" applyProtection="1">
      <alignment vertical="center"/>
    </xf>
    <xf numFmtId="0" fontId="19" fillId="0" borderId="81" xfId="0" applyFont="1" applyBorder="1" applyAlignment="1" applyProtection="1">
      <alignment vertical="center"/>
    </xf>
    <xf numFmtId="0" fontId="19" fillId="0" borderId="24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horizontal="left" wrapText="1" indent="1"/>
    </xf>
    <xf numFmtId="0" fontId="22" fillId="0" borderId="0" xfId="0" applyFont="1" applyBorder="1" applyAlignment="1" applyProtection="1">
      <alignment horizontal="center" vertical="top" wrapText="1"/>
    </xf>
    <xf numFmtId="0" fontId="11" fillId="0" borderId="1" xfId="0" applyFont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horizontal="center" vertical="center"/>
    </xf>
    <xf numFmtId="0" fontId="11" fillId="0" borderId="2" xfId="0" applyFont="1" applyBorder="1" applyAlignment="1" applyProtection="1">
      <alignment horizontal="center" vertical="center"/>
    </xf>
    <xf numFmtId="0" fontId="11" fillId="0" borderId="70" xfId="0" applyFont="1" applyBorder="1" applyAlignment="1" applyProtection="1">
      <alignment horizontal="center" vertical="center"/>
    </xf>
    <xf numFmtId="0" fontId="11" fillId="0" borderId="71" xfId="0" applyFont="1" applyBorder="1" applyAlignment="1" applyProtection="1">
      <alignment horizontal="center" vertical="center"/>
    </xf>
    <xf numFmtId="0" fontId="11" fillId="0" borderId="72" xfId="0" applyFont="1" applyBorder="1" applyAlignment="1" applyProtection="1">
      <alignment horizontal="center" vertical="center"/>
    </xf>
    <xf numFmtId="0" fontId="19" fillId="0" borderId="1" xfId="0" applyFont="1" applyBorder="1" applyAlignment="1" applyProtection="1">
      <alignment vertical="center" wrapText="1"/>
    </xf>
    <xf numFmtId="0" fontId="24" fillId="0" borderId="0" xfId="0" applyFont="1" applyFill="1" applyBorder="1" applyAlignment="1" applyProtection="1">
      <alignment horizontal="center" vertical="center" wrapText="1"/>
    </xf>
    <xf numFmtId="0" fontId="26" fillId="0" borderId="0" xfId="0" applyFont="1" applyFill="1" applyBorder="1" applyAlignment="1" applyProtection="1">
      <alignment horizontal="center" vertical="center"/>
    </xf>
    <xf numFmtId="0" fontId="24" fillId="0" borderId="0" xfId="0" applyFont="1" applyFill="1" applyBorder="1" applyAlignment="1" applyProtection="1">
      <alignment horizontal="center" vertical="center"/>
    </xf>
    <xf numFmtId="0" fontId="26" fillId="0" borderId="0" xfId="0" applyFont="1" applyFill="1" applyBorder="1" applyAlignment="1" applyProtection="1">
      <alignment horizontal="left" vertical="center" indent="1"/>
    </xf>
    <xf numFmtId="0" fontId="25" fillId="0" borderId="1" xfId="0" applyFont="1" applyFill="1" applyBorder="1" applyAlignment="1" applyProtection="1">
      <alignment horizontal="center" vertical="center" wrapText="1"/>
    </xf>
    <xf numFmtId="0" fontId="25" fillId="0" borderId="2" xfId="0" applyFont="1" applyFill="1" applyBorder="1" applyAlignment="1" applyProtection="1">
      <alignment horizontal="center" vertical="center" wrapText="1"/>
    </xf>
    <xf numFmtId="0" fontId="19" fillId="0" borderId="1" xfId="0" applyFont="1" applyFill="1" applyBorder="1" applyAlignment="1" applyProtection="1">
      <alignment vertical="center" wrapText="1"/>
    </xf>
    <xf numFmtId="0" fontId="26" fillId="0" borderId="2" xfId="0" applyFont="1" applyFill="1" applyBorder="1" applyAlignment="1" applyProtection="1">
      <alignment horizontal="left" vertical="center" indent="1"/>
    </xf>
    <xf numFmtId="0" fontId="25" fillId="0" borderId="23" xfId="0" applyFont="1" applyFill="1" applyBorder="1" applyAlignment="1" applyProtection="1">
      <alignment horizontal="center" vertical="center" wrapText="1"/>
    </xf>
    <xf numFmtId="0" fontId="25" fillId="0" borderId="24" xfId="0" applyFont="1" applyFill="1" applyBorder="1" applyAlignment="1" applyProtection="1">
      <alignment horizontal="center" vertical="center" wrapText="1"/>
    </xf>
    <xf numFmtId="0" fontId="25" fillId="0" borderId="28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vertical="center" wrapText="1"/>
    </xf>
    <xf numFmtId="164" fontId="4" fillId="0" borderId="2" xfId="0" quotePrefix="1" applyNumberFormat="1" applyFont="1" applyFill="1" applyBorder="1" applyAlignment="1" applyProtection="1">
      <alignment vertical="center" wrapText="1"/>
    </xf>
    <xf numFmtId="0" fontId="11" fillId="0" borderId="23" xfId="0" applyFont="1" applyBorder="1" applyAlignment="1" applyProtection="1">
      <alignment horizontal="center" vertical="center"/>
    </xf>
    <xf numFmtId="0" fontId="11" fillId="0" borderId="24" xfId="0" applyFont="1" applyBorder="1" applyAlignment="1" applyProtection="1">
      <alignment horizontal="center" vertical="center"/>
    </xf>
    <xf numFmtId="0" fontId="11" fillId="0" borderId="28" xfId="0" applyFont="1" applyBorder="1" applyAlignment="1" applyProtection="1">
      <alignment horizontal="center" vertical="center"/>
    </xf>
    <xf numFmtId="0" fontId="56" fillId="0" borderId="0" xfId="2" applyFont="1" applyAlignment="1" applyProtection="1">
      <alignment vertical="center"/>
    </xf>
    <xf numFmtId="0" fontId="1" fillId="0" borderId="0" xfId="2" applyAlignment="1" applyProtection="1">
      <alignment vertical="center"/>
    </xf>
    <xf numFmtId="0" fontId="59" fillId="0" borderId="0" xfId="2" applyFont="1" applyAlignment="1" applyProtection="1">
      <alignment vertical="center"/>
    </xf>
    <xf numFmtId="0" fontId="39" fillId="0" borderId="0" xfId="2" applyFont="1" applyAlignment="1" applyProtection="1">
      <alignment horizontal="center" vertical="center"/>
    </xf>
    <xf numFmtId="0" fontId="61" fillId="0" borderId="0" xfId="2" applyFont="1" applyAlignment="1" applyProtection="1">
      <alignment horizontal="left" vertical="center"/>
    </xf>
    <xf numFmtId="0" fontId="1" fillId="0" borderId="0" xfId="2" applyFill="1" applyAlignment="1" applyProtection="1">
      <alignment vertical="center"/>
    </xf>
    <xf numFmtId="0" fontId="65" fillId="0" borderId="0" xfId="2" applyFont="1" applyFill="1" applyAlignment="1" applyProtection="1">
      <alignment vertical="center"/>
    </xf>
    <xf numFmtId="0" fontId="68" fillId="0" borderId="0" xfId="2" quotePrefix="1" applyFont="1" applyAlignment="1" applyProtection="1">
      <alignment horizontal="center"/>
    </xf>
    <xf numFmtId="0" fontId="70" fillId="0" borderId="0" xfId="2" applyFont="1" applyAlignment="1" applyProtection="1">
      <alignment vertical="top"/>
    </xf>
    <xf numFmtId="0" fontId="70" fillId="0" borderId="0" xfId="2" applyFont="1" applyAlignment="1" applyProtection="1">
      <alignment vertical="center"/>
    </xf>
    <xf numFmtId="0" fontId="66" fillId="0" borderId="0" xfId="2" applyFont="1" applyAlignment="1" applyProtection="1">
      <alignment vertical="top"/>
    </xf>
    <xf numFmtId="0" fontId="66" fillId="0" borderId="0" xfId="2" applyFont="1" applyAlignment="1" applyProtection="1">
      <alignment vertical="center"/>
    </xf>
    <xf numFmtId="0" fontId="39" fillId="0" borderId="0" xfId="2" applyFont="1" applyAlignment="1" applyProtection="1">
      <alignment horizontal="left" vertical="top"/>
    </xf>
    <xf numFmtId="3" fontId="72" fillId="0" borderId="0" xfId="2" applyNumberFormat="1" applyFont="1" applyBorder="1" applyAlignment="1" applyProtection="1">
      <alignment horizontal="right" vertical="center" indent="1"/>
    </xf>
    <xf numFmtId="0" fontId="24" fillId="0" borderId="0" xfId="2" applyFont="1" applyFill="1" applyBorder="1" applyAlignment="1" applyProtection="1">
      <alignment vertical="center"/>
    </xf>
    <xf numFmtId="0" fontId="72" fillId="0" borderId="0" xfId="2" applyFont="1" applyBorder="1" applyAlignment="1" applyProtection="1">
      <alignment vertical="center"/>
    </xf>
    <xf numFmtId="0" fontId="20" fillId="0" borderId="0" xfId="2" applyFont="1" applyFill="1" applyBorder="1" applyAlignment="1" applyProtection="1">
      <alignment vertical="center"/>
    </xf>
    <xf numFmtId="0" fontId="73" fillId="0" borderId="0" xfId="2" applyFont="1" applyAlignment="1" applyProtection="1">
      <alignment vertical="center"/>
    </xf>
    <xf numFmtId="0" fontId="1" fillId="0" borderId="0" xfId="2" applyFill="1" applyBorder="1" applyAlignment="1" applyProtection="1">
      <alignment vertical="center"/>
    </xf>
    <xf numFmtId="0" fontId="1" fillId="0" borderId="0" xfId="2" applyAlignment="1" applyProtection="1">
      <alignment horizontal="center" vertical="center"/>
    </xf>
    <xf numFmtId="0" fontId="1" fillId="0" borderId="0" xfId="2" applyBorder="1" applyAlignment="1" applyProtection="1">
      <alignment vertical="center"/>
    </xf>
    <xf numFmtId="0" fontId="66" fillId="0" borderId="0" xfId="2" applyFont="1" applyBorder="1" applyAlignment="1" applyProtection="1">
      <alignment vertical="center"/>
    </xf>
    <xf numFmtId="0" fontId="66" fillId="0" borderId="0" xfId="2" applyFont="1" applyBorder="1" applyAlignment="1" applyProtection="1">
      <alignment horizontal="center" vertical="center"/>
    </xf>
    <xf numFmtId="0" fontId="1" fillId="0" borderId="0" xfId="3"/>
    <xf numFmtId="3" fontId="45" fillId="7" borderId="19" xfId="3" applyNumberFormat="1" applyFont="1" applyFill="1" applyBorder="1" applyAlignment="1" applyProtection="1">
      <alignment horizontal="center"/>
    </xf>
    <xf numFmtId="0" fontId="39" fillId="0" borderId="0" xfId="3" applyFont="1" applyAlignment="1">
      <alignment horizontal="center"/>
    </xf>
    <xf numFmtId="0" fontId="40" fillId="3" borderId="3" xfId="3" applyFont="1" applyFill="1" applyBorder="1" applyAlignment="1">
      <alignment horizontal="left" indent="1"/>
    </xf>
    <xf numFmtId="0" fontId="1" fillId="0" borderId="0" xfId="3" applyAlignment="1">
      <alignment horizontal="left" indent="1"/>
    </xf>
    <xf numFmtId="0" fontId="41" fillId="4" borderId="4" xfId="3" applyFont="1" applyFill="1" applyBorder="1" applyAlignment="1">
      <alignment horizontal="center"/>
    </xf>
    <xf numFmtId="0" fontId="41" fillId="0" borderId="0" xfId="3" applyFont="1" applyFill="1" applyBorder="1" applyAlignment="1">
      <alignment horizontal="center"/>
    </xf>
    <xf numFmtId="0" fontId="41" fillId="4" borderId="5" xfId="3" applyFont="1" applyFill="1" applyBorder="1" applyAlignment="1">
      <alignment horizontal="center"/>
    </xf>
    <xf numFmtId="0" fontId="41" fillId="4" borderId="6" xfId="3" applyFont="1" applyFill="1" applyBorder="1" applyAlignment="1">
      <alignment horizontal="center"/>
    </xf>
    <xf numFmtId="0" fontId="41" fillId="4" borderId="7" xfId="3" applyFont="1" applyFill="1" applyBorder="1" applyAlignment="1">
      <alignment horizontal="center"/>
    </xf>
    <xf numFmtId="3" fontId="1" fillId="0" borderId="8" xfId="3" applyNumberFormat="1" applyBorder="1" applyAlignment="1">
      <alignment horizontal="center"/>
    </xf>
    <xf numFmtId="3" fontId="1" fillId="0" borderId="0" xfId="3" applyNumberFormat="1" applyFill="1" applyBorder="1" applyAlignment="1">
      <alignment horizontal="center"/>
    </xf>
    <xf numFmtId="3" fontId="1" fillId="0" borderId="9" xfId="3" applyNumberFormat="1" applyBorder="1" applyAlignment="1">
      <alignment horizontal="center"/>
    </xf>
    <xf numFmtId="3" fontId="1" fillId="0" borderId="10" xfId="3" applyNumberFormat="1" applyBorder="1" applyAlignment="1">
      <alignment horizontal="center"/>
    </xf>
    <xf numFmtId="3" fontId="1" fillId="0" borderId="11" xfId="3" applyNumberFormat="1" applyBorder="1" applyAlignment="1">
      <alignment horizontal="center"/>
    </xf>
    <xf numFmtId="3" fontId="1" fillId="0" borderId="12" xfId="3" applyNumberFormat="1" applyBorder="1" applyAlignment="1">
      <alignment horizontal="center"/>
    </xf>
    <xf numFmtId="3" fontId="1" fillId="0" borderId="13" xfId="3" applyNumberFormat="1" applyBorder="1" applyAlignment="1">
      <alignment horizontal="center"/>
    </xf>
    <xf numFmtId="3" fontId="1" fillId="0" borderId="3" xfId="3" applyNumberFormat="1" applyBorder="1" applyAlignment="1">
      <alignment horizontal="center"/>
    </xf>
    <xf numFmtId="3" fontId="1" fillId="0" borderId="14" xfId="3" applyNumberFormat="1" applyBorder="1" applyAlignment="1">
      <alignment horizontal="center"/>
    </xf>
    <xf numFmtId="0" fontId="42" fillId="0" borderId="0" xfId="3" applyFont="1"/>
    <xf numFmtId="0" fontId="43" fillId="5" borderId="15" xfId="3" applyFont="1" applyFill="1" applyBorder="1" applyAlignment="1">
      <alignment horizontal="center"/>
    </xf>
    <xf numFmtId="0" fontId="43" fillId="0" borderId="0" xfId="3" applyFont="1" applyFill="1" applyBorder="1" applyAlignment="1">
      <alignment horizontal="center"/>
    </xf>
    <xf numFmtId="0" fontId="43" fillId="5" borderId="16" xfId="3" applyFont="1" applyFill="1" applyBorder="1" applyAlignment="1">
      <alignment horizontal="center"/>
    </xf>
    <xf numFmtId="0" fontId="43" fillId="5" borderId="17" xfId="3" applyFont="1" applyFill="1" applyBorder="1" applyAlignment="1">
      <alignment horizontal="center"/>
    </xf>
    <xf numFmtId="0" fontId="43" fillId="5" borderId="18" xfId="3" applyFont="1" applyFill="1" applyBorder="1" applyAlignment="1">
      <alignment horizontal="center"/>
    </xf>
    <xf numFmtId="0" fontId="1" fillId="0" borderId="0" xfId="3" applyAlignment="1">
      <alignment horizontal="center"/>
    </xf>
    <xf numFmtId="0" fontId="1" fillId="0" borderId="0" xfId="3" applyFill="1" applyBorder="1" applyAlignment="1">
      <alignment horizontal="center"/>
    </xf>
    <xf numFmtId="0" fontId="1" fillId="6" borderId="0" xfId="3" applyFill="1" applyAlignment="1">
      <alignment horizontal="center"/>
    </xf>
    <xf numFmtId="0" fontId="44" fillId="6" borderId="0" xfId="3" applyFont="1" applyFill="1" applyAlignment="1">
      <alignment horizontal="center"/>
    </xf>
    <xf numFmtId="164" fontId="17" fillId="0" borderId="0" xfId="0" applyNumberFormat="1" applyFont="1" applyProtection="1"/>
    <xf numFmtId="0" fontId="25" fillId="0" borderId="26" xfId="0" applyFont="1" applyFill="1" applyBorder="1" applyAlignment="1" applyProtection="1">
      <alignment horizontal="center" vertical="center" wrapText="1"/>
    </xf>
    <xf numFmtId="0" fontId="25" fillId="0" borderId="0" xfId="0" applyFont="1" applyFill="1" applyBorder="1" applyAlignment="1" applyProtection="1">
      <alignment horizontal="center" vertical="center" wrapText="1"/>
    </xf>
    <xf numFmtId="14" fontId="54" fillId="0" borderId="0" xfId="0" applyNumberFormat="1" applyFont="1" applyAlignment="1" applyProtection="1">
      <alignment horizontal="left"/>
    </xf>
    <xf numFmtId="0" fontId="20" fillId="0" borderId="3" xfId="0" applyFont="1" applyBorder="1" applyAlignment="1">
      <alignment horizontal="center"/>
    </xf>
    <xf numFmtId="0" fontId="78" fillId="0" borderId="0" xfId="0" applyFont="1" applyAlignment="1" applyProtection="1">
      <alignment horizontal="center" vertical="center" wrapText="1"/>
    </xf>
    <xf numFmtId="0" fontId="28" fillId="0" borderId="0" xfId="0" applyFont="1" applyFill="1" applyBorder="1" applyAlignment="1" applyProtection="1">
      <alignment vertical="center" wrapText="1"/>
    </xf>
    <xf numFmtId="0" fontId="24" fillId="0" borderId="0" xfId="0" applyFont="1" applyAlignment="1" applyProtection="1">
      <alignment horizontal="right"/>
    </xf>
    <xf numFmtId="0" fontId="76" fillId="0" borderId="0" xfId="2" applyFont="1" applyBorder="1" applyAlignment="1" applyProtection="1">
      <alignment vertical="top"/>
    </xf>
    <xf numFmtId="164" fontId="9" fillId="0" borderId="2" xfId="0" applyNumberFormat="1" applyFont="1" applyFill="1" applyBorder="1" applyAlignment="1" applyProtection="1">
      <alignment vertical="center" wrapText="1"/>
    </xf>
    <xf numFmtId="0" fontId="24" fillId="0" borderId="0" xfId="0" applyFont="1" applyBorder="1" applyAlignment="1" applyProtection="1">
      <alignment horizontal="right" vertical="center" wrapText="1"/>
    </xf>
    <xf numFmtId="0" fontId="25" fillId="0" borderId="0" xfId="0" applyFont="1" applyFill="1" applyBorder="1" applyAlignment="1" applyProtection="1">
      <alignment horizontal="center" vertical="center" wrapText="1"/>
    </xf>
    <xf numFmtId="0" fontId="65" fillId="11" borderId="0" xfId="5" applyFont="1" applyFill="1" applyAlignment="1" applyProtection="1">
      <alignment vertical="top" wrapText="1"/>
    </xf>
    <xf numFmtId="0" fontId="21" fillId="0" borderId="25" xfId="0" applyFont="1" applyFill="1" applyBorder="1" applyAlignment="1" applyProtection="1">
      <alignment horizontal="center" vertical="center" wrapText="1"/>
    </xf>
    <xf numFmtId="0" fontId="21" fillId="0" borderId="26" xfId="0" applyFont="1" applyFill="1" applyBorder="1" applyAlignment="1" applyProtection="1">
      <alignment horizontal="center" vertical="center" wrapText="1"/>
    </xf>
    <xf numFmtId="0" fontId="25" fillId="0" borderId="27" xfId="0" applyFont="1" applyFill="1" applyBorder="1" applyAlignment="1" applyProtection="1">
      <alignment horizontal="center" vertical="center" wrapText="1"/>
    </xf>
    <xf numFmtId="0" fontId="26" fillId="2" borderId="0" xfId="0" applyFont="1" applyFill="1" applyBorder="1" applyAlignment="1" applyProtection="1">
      <alignment horizontal="center" vertical="center"/>
    </xf>
    <xf numFmtId="0" fontId="26" fillId="2" borderId="2" xfId="0" applyFont="1" applyFill="1" applyBorder="1" applyAlignment="1" applyProtection="1">
      <alignment horizontal="center" vertical="center"/>
    </xf>
    <xf numFmtId="0" fontId="22" fillId="0" borderId="0" xfId="0" applyFont="1" applyBorder="1" applyAlignment="1" applyProtection="1">
      <alignment horizontal="center" vertical="top" wrapText="1"/>
    </xf>
    <xf numFmtId="0" fontId="22" fillId="0" borderId="0" xfId="0" applyFont="1" applyBorder="1" applyAlignment="1" applyProtection="1">
      <alignment horizontal="center" vertical="top" wrapText="1"/>
      <protection locked="0"/>
    </xf>
    <xf numFmtId="0" fontId="19" fillId="0" borderId="0" xfId="0" applyFont="1" applyBorder="1" applyAlignment="1" applyProtection="1">
      <alignment vertical="top" wrapText="1"/>
    </xf>
    <xf numFmtId="0" fontId="20" fillId="11" borderId="0" xfId="0" applyFont="1" applyFill="1" applyBorder="1" applyAlignment="1" applyProtection="1">
      <alignment vertical="center" wrapText="1"/>
    </xf>
    <xf numFmtId="0" fontId="22" fillId="0" borderId="0" xfId="0" applyFont="1" applyBorder="1" applyAlignment="1" applyProtection="1">
      <alignment vertical="center"/>
    </xf>
    <xf numFmtId="0" fontId="19" fillId="11" borderId="0" xfId="0" applyFont="1" applyFill="1" applyBorder="1" applyAlignment="1" applyProtection="1">
      <alignment vertical="top" wrapText="1"/>
    </xf>
    <xf numFmtId="0" fontId="17" fillId="0" borderId="1" xfId="0" applyFont="1" applyBorder="1" applyProtection="1"/>
    <xf numFmtId="0" fontId="17" fillId="0" borderId="23" xfId="0" applyFont="1" applyBorder="1" applyProtection="1"/>
    <xf numFmtId="0" fontId="19" fillId="0" borderId="1" xfId="0" applyFont="1" applyBorder="1" applyAlignment="1" applyProtection="1">
      <alignment vertical="top"/>
    </xf>
    <xf numFmtId="0" fontId="22" fillId="0" borderId="25" xfId="0" applyFont="1" applyBorder="1" applyAlignment="1" applyProtection="1">
      <alignment horizontal="center" vertical="top" wrapText="1"/>
    </xf>
    <xf numFmtId="0" fontId="22" fillId="0" borderId="26" xfId="0" applyFont="1" applyBorder="1" applyAlignment="1" applyProtection="1">
      <alignment horizontal="center" vertical="top" wrapText="1"/>
    </xf>
    <xf numFmtId="0" fontId="22" fillId="0" borderId="26" xfId="0" applyFont="1" applyBorder="1" applyProtection="1"/>
    <xf numFmtId="0" fontId="22" fillId="0" borderId="26" xfId="0" applyFont="1" applyBorder="1" applyAlignment="1" applyProtection="1">
      <alignment vertical="center" wrapText="1"/>
    </xf>
    <xf numFmtId="0" fontId="22" fillId="0" borderId="27" xfId="0" applyFont="1" applyBorder="1" applyAlignment="1" applyProtection="1">
      <alignment horizontal="center" vertical="top" wrapText="1"/>
    </xf>
    <xf numFmtId="0" fontId="48" fillId="0" borderId="24" xfId="0" applyFont="1" applyBorder="1" applyAlignment="1" applyProtection="1">
      <alignment vertical="top" wrapText="1"/>
    </xf>
    <xf numFmtId="0" fontId="48" fillId="0" borderId="24" xfId="0" applyFont="1" applyBorder="1" applyAlignment="1" applyProtection="1">
      <alignment vertical="top" wrapText="1"/>
      <protection locked="0"/>
    </xf>
    <xf numFmtId="0" fontId="19" fillId="0" borderId="0" xfId="0" applyFont="1" applyBorder="1" applyAlignment="1" applyProtection="1">
      <alignment vertical="center"/>
      <protection locked="0"/>
    </xf>
    <xf numFmtId="0" fontId="17" fillId="0" borderId="0" xfId="0" applyFont="1" applyBorder="1" applyProtection="1">
      <protection locked="0"/>
    </xf>
    <xf numFmtId="0" fontId="49" fillId="0" borderId="0" xfId="0" applyFont="1" applyBorder="1" applyAlignment="1" applyProtection="1">
      <alignment horizontal="center" vertical="top" wrapText="1"/>
      <protection locked="0"/>
    </xf>
    <xf numFmtId="0" fontId="87" fillId="0" borderId="0" xfId="0" applyFont="1" applyBorder="1" applyAlignment="1" applyProtection="1">
      <alignment vertical="center"/>
    </xf>
    <xf numFmtId="0" fontId="86" fillId="0" borderId="0" xfId="0" applyFont="1" applyBorder="1" applyAlignment="1" applyProtection="1">
      <alignment vertical="center"/>
    </xf>
    <xf numFmtId="0" fontId="87" fillId="0" borderId="0" xfId="0" applyFont="1" applyProtection="1"/>
    <xf numFmtId="0" fontId="22" fillId="0" borderId="28" xfId="0" applyFont="1" applyBorder="1" applyAlignment="1" applyProtection="1">
      <alignment vertical="top" wrapText="1"/>
    </xf>
    <xf numFmtId="0" fontId="50" fillId="0" borderId="2" xfId="0" applyFont="1" applyBorder="1" applyAlignment="1" applyProtection="1">
      <alignment wrapText="1"/>
    </xf>
    <xf numFmtId="0" fontId="24" fillId="0" borderId="1" xfId="0" applyFont="1" applyBorder="1" applyAlignment="1" applyProtection="1">
      <alignment vertical="center" wrapText="1"/>
    </xf>
    <xf numFmtId="0" fontId="24" fillId="0" borderId="23" xfId="0" applyFont="1" applyBorder="1" applyAlignment="1" applyProtection="1">
      <alignment vertical="center" wrapText="1"/>
    </xf>
    <xf numFmtId="0" fontId="24" fillId="0" borderId="24" xfId="0" applyFont="1" applyBorder="1" applyAlignment="1" applyProtection="1">
      <alignment vertical="center" wrapText="1"/>
    </xf>
    <xf numFmtId="0" fontId="22" fillId="0" borderId="1" xfId="0" applyFont="1" applyBorder="1" applyProtection="1"/>
    <xf numFmtId="0" fontId="19" fillId="0" borderId="0" xfId="0" applyFont="1" applyBorder="1" applyAlignment="1" applyProtection="1"/>
    <xf numFmtId="0" fontId="50" fillId="11" borderId="0" xfId="0" applyFont="1" applyFill="1" applyBorder="1" applyAlignment="1" applyProtection="1">
      <alignment vertical="top" wrapText="1"/>
    </xf>
    <xf numFmtId="0" fontId="8" fillId="0" borderId="0" xfId="0" applyFont="1" applyBorder="1" applyAlignment="1" applyProtection="1"/>
    <xf numFmtId="0" fontId="0" fillId="7" borderId="0" xfId="0" applyFill="1"/>
    <xf numFmtId="0" fontId="24" fillId="0" borderId="0" xfId="0" applyFont="1" applyAlignment="1" applyProtection="1">
      <alignment horizontal="left" indent="1"/>
    </xf>
    <xf numFmtId="0" fontId="15" fillId="8" borderId="20" xfId="0" applyFont="1" applyFill="1" applyBorder="1" applyAlignment="1" applyProtection="1">
      <alignment horizontal="left" vertical="center" indent="1"/>
    </xf>
    <xf numFmtId="0" fontId="15" fillId="8" borderId="21" xfId="0" applyFont="1" applyFill="1" applyBorder="1" applyAlignment="1" applyProtection="1">
      <alignment horizontal="left" vertical="center" indent="1"/>
    </xf>
    <xf numFmtId="0" fontId="15" fillId="8" borderId="22" xfId="0" applyFont="1" applyFill="1" applyBorder="1" applyAlignment="1" applyProtection="1">
      <alignment horizontal="left" vertical="center" indent="1"/>
    </xf>
    <xf numFmtId="0" fontId="34" fillId="0" borderId="0" xfId="0" applyFont="1" applyAlignment="1" applyProtection="1">
      <alignment horizontal="center"/>
    </xf>
    <xf numFmtId="0" fontId="25" fillId="0" borderId="65" xfId="0" applyFont="1" applyBorder="1" applyAlignment="1" applyProtection="1">
      <alignment horizontal="center" vertical="center"/>
    </xf>
    <xf numFmtId="0" fontId="25" fillId="0" borderId="66" xfId="0" applyFont="1" applyBorder="1" applyAlignment="1" applyProtection="1">
      <alignment horizontal="center" vertical="center"/>
    </xf>
    <xf numFmtId="0" fontId="25" fillId="0" borderId="67" xfId="0" applyFont="1" applyBorder="1" applyAlignment="1" applyProtection="1">
      <alignment horizontal="center" vertical="center"/>
    </xf>
    <xf numFmtId="0" fontId="26" fillId="2" borderId="44" xfId="0" applyFont="1" applyFill="1" applyBorder="1" applyAlignment="1" applyProtection="1">
      <alignment horizontal="left" vertical="center" indent="1"/>
      <protection locked="0"/>
    </xf>
    <xf numFmtId="0" fontId="26" fillId="2" borderId="45" xfId="0" applyFont="1" applyFill="1" applyBorder="1" applyAlignment="1" applyProtection="1">
      <alignment horizontal="left" vertical="center" indent="1"/>
      <protection locked="0"/>
    </xf>
    <xf numFmtId="0" fontId="19" fillId="0" borderId="46" xfId="0" applyFont="1" applyBorder="1" applyAlignment="1" applyProtection="1">
      <alignment horizontal="left" vertical="center" wrapText="1"/>
    </xf>
    <xf numFmtId="0" fontId="19" fillId="0" borderId="44" xfId="0" applyFont="1" applyBorder="1" applyAlignment="1" applyProtection="1">
      <alignment horizontal="left" vertical="center" wrapText="1"/>
    </xf>
    <xf numFmtId="0" fontId="25" fillId="0" borderId="44" xfId="0" applyFont="1" applyBorder="1" applyAlignment="1" applyProtection="1">
      <alignment horizontal="center" vertical="center" wrapText="1"/>
    </xf>
    <xf numFmtId="0" fontId="20" fillId="0" borderId="0" xfId="0" applyFont="1" applyAlignment="1" applyProtection="1">
      <alignment horizontal="left" vertical="center" indent="1"/>
    </xf>
    <xf numFmtId="0" fontId="20" fillId="0" borderId="0" xfId="0" applyFont="1" applyBorder="1" applyAlignment="1" applyProtection="1">
      <alignment horizontal="left" vertical="center" indent="1"/>
    </xf>
    <xf numFmtId="0" fontId="46" fillId="0" borderId="0" xfId="0" applyFont="1" applyAlignment="1" applyProtection="1">
      <alignment horizontal="center"/>
    </xf>
    <xf numFmtId="0" fontId="19" fillId="0" borderId="0" xfId="0" applyFont="1" applyFill="1" applyBorder="1" applyAlignment="1" applyProtection="1">
      <alignment horizontal="center"/>
    </xf>
    <xf numFmtId="0" fontId="19" fillId="0" borderId="0" xfId="0" applyFont="1" applyBorder="1" applyAlignment="1" applyProtection="1"/>
    <xf numFmtId="0" fontId="19" fillId="0" borderId="0" xfId="0" applyFont="1" applyAlignment="1" applyProtection="1"/>
    <xf numFmtId="0" fontId="53" fillId="0" borderId="0" xfId="0" applyFont="1" applyAlignment="1" applyProtection="1">
      <alignment horizontal="center"/>
    </xf>
    <xf numFmtId="0" fontId="19" fillId="2" borderId="0" xfId="0" applyFont="1" applyFill="1" applyBorder="1" applyAlignment="1" applyProtection="1">
      <alignment horizontal="center"/>
      <protection locked="0"/>
    </xf>
    <xf numFmtId="0" fontId="26" fillId="2" borderId="40" xfId="0" applyFont="1" applyFill="1" applyBorder="1" applyAlignment="1" applyProtection="1">
      <alignment horizontal="left" vertical="center" wrapText="1" indent="1"/>
      <protection locked="0"/>
    </xf>
    <xf numFmtId="0" fontId="26" fillId="2" borderId="41" xfId="0" applyFont="1" applyFill="1" applyBorder="1" applyAlignment="1" applyProtection="1">
      <alignment horizontal="left" vertical="center" wrapText="1" indent="1"/>
      <protection locked="0"/>
    </xf>
    <xf numFmtId="0" fontId="26" fillId="2" borderId="33" xfId="0" applyFont="1" applyFill="1" applyBorder="1" applyAlignment="1" applyProtection="1">
      <alignment horizontal="left" vertical="center" wrapText="1" indent="1"/>
      <protection locked="0"/>
    </xf>
    <xf numFmtId="0" fontId="26" fillId="2" borderId="42" xfId="0" applyFont="1" applyFill="1" applyBorder="1" applyAlignment="1" applyProtection="1">
      <alignment horizontal="left" vertical="center" wrapText="1" indent="1"/>
      <protection locked="0"/>
    </xf>
    <xf numFmtId="0" fontId="22" fillId="0" borderId="0" xfId="0" applyFont="1" applyBorder="1" applyAlignment="1" applyProtection="1">
      <alignment horizontal="center" vertical="top" wrapText="1"/>
    </xf>
    <xf numFmtId="0" fontId="26" fillId="2" borderId="33" xfId="0" applyFont="1" applyFill="1" applyBorder="1" applyAlignment="1" applyProtection="1">
      <alignment horizontal="left" vertical="center" indent="1"/>
      <protection locked="0"/>
    </xf>
    <xf numFmtId="0" fontId="26" fillId="2" borderId="42" xfId="0" applyFont="1" applyFill="1" applyBorder="1" applyAlignment="1" applyProtection="1">
      <alignment horizontal="left" vertical="center" indent="1"/>
      <protection locked="0"/>
    </xf>
    <xf numFmtId="0" fontId="24" fillId="0" borderId="74" xfId="0" applyFont="1" applyBorder="1" applyAlignment="1" applyProtection="1">
      <alignment horizontal="center" vertical="center"/>
    </xf>
    <xf numFmtId="0" fontId="24" fillId="0" borderId="0" xfId="0" applyFont="1" applyBorder="1" applyAlignment="1" applyProtection="1">
      <alignment horizontal="center" vertical="center"/>
    </xf>
    <xf numFmtId="0" fontId="24" fillId="0" borderId="39" xfId="0" applyFont="1" applyBorder="1" applyAlignment="1" applyProtection="1">
      <alignment horizontal="center" vertical="center"/>
    </xf>
    <xf numFmtId="0" fontId="26" fillId="2" borderId="64" xfId="0" applyFont="1" applyFill="1" applyBorder="1" applyAlignment="1" applyProtection="1">
      <alignment horizontal="center" vertical="center"/>
      <protection locked="0"/>
    </xf>
    <xf numFmtId="0" fontId="26" fillId="2" borderId="34" xfId="0" applyFont="1" applyFill="1" applyBorder="1" applyAlignment="1" applyProtection="1">
      <alignment horizontal="center" vertical="center"/>
      <protection locked="0"/>
    </xf>
    <xf numFmtId="0" fontId="26" fillId="2" borderId="73" xfId="0" applyFont="1" applyFill="1" applyBorder="1" applyAlignment="1" applyProtection="1">
      <alignment horizontal="center" vertical="center"/>
      <protection locked="0"/>
    </xf>
    <xf numFmtId="0" fontId="50" fillId="0" borderId="36" xfId="0" applyFont="1" applyBorder="1" applyAlignment="1" applyProtection="1">
      <alignment horizontal="center"/>
    </xf>
    <xf numFmtId="0" fontId="50" fillId="0" borderId="37" xfId="0" applyFont="1" applyBorder="1" applyAlignment="1" applyProtection="1">
      <alignment horizontal="center"/>
    </xf>
    <xf numFmtId="0" fontId="50" fillId="0" borderId="38" xfId="0" applyFont="1" applyBorder="1" applyAlignment="1" applyProtection="1">
      <alignment horizontal="center"/>
    </xf>
    <xf numFmtId="165" fontId="5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80" fillId="11" borderId="120" xfId="4" applyFill="1" applyBorder="1" applyAlignment="1" applyProtection="1">
      <alignment horizontal="center" vertical="center"/>
    </xf>
    <xf numFmtId="0" fontId="28" fillId="0" borderId="0" xfId="0" applyFont="1" applyFill="1" applyBorder="1" applyAlignment="1" applyProtection="1">
      <alignment horizontal="center" vertical="center" wrapText="1"/>
    </xf>
    <xf numFmtId="0" fontId="51" fillId="0" borderId="63" xfId="0" applyFont="1" applyBorder="1" applyAlignment="1" applyProtection="1">
      <alignment horizontal="center" vertical="center" wrapText="1"/>
    </xf>
    <xf numFmtId="0" fontId="51" fillId="0" borderId="0" xfId="0" applyFont="1" applyBorder="1" applyAlignment="1" applyProtection="1">
      <alignment horizontal="center" vertical="center" wrapText="1"/>
    </xf>
    <xf numFmtId="0" fontId="51" fillId="0" borderId="75" xfId="0" applyFont="1" applyBorder="1" applyAlignment="1" applyProtection="1">
      <alignment horizontal="center" vertical="center" wrapText="1"/>
    </xf>
    <xf numFmtId="0" fontId="82" fillId="11" borderId="1" xfId="0" applyFont="1" applyFill="1" applyBorder="1" applyAlignment="1" applyProtection="1">
      <alignment horizontal="center" vertical="center" wrapText="1"/>
    </xf>
    <xf numFmtId="0" fontId="82" fillId="11" borderId="0" xfId="0" applyFont="1" applyFill="1" applyBorder="1" applyAlignment="1" applyProtection="1">
      <alignment horizontal="center" vertical="center" wrapText="1"/>
    </xf>
    <xf numFmtId="0" fontId="82" fillId="11" borderId="121" xfId="0" applyFont="1" applyFill="1" applyBorder="1" applyAlignment="1" applyProtection="1">
      <alignment horizontal="center" vertical="center" wrapText="1"/>
    </xf>
    <xf numFmtId="0" fontId="50" fillId="0" borderId="36" xfId="0" applyFont="1" applyBorder="1" applyAlignment="1" applyProtection="1">
      <alignment horizontal="center"/>
      <protection locked="0"/>
    </xf>
    <xf numFmtId="0" fontId="50" fillId="0" borderId="37" xfId="0" applyFont="1" applyBorder="1" applyAlignment="1" applyProtection="1">
      <alignment horizontal="center"/>
      <protection locked="0"/>
    </xf>
    <xf numFmtId="0" fontId="50" fillId="0" borderId="38" xfId="0" applyFont="1" applyBorder="1" applyAlignment="1" applyProtection="1">
      <alignment horizontal="center"/>
      <protection locked="0"/>
    </xf>
    <xf numFmtId="0" fontId="24" fillId="0" borderId="0" xfId="0" applyFont="1" applyBorder="1" applyAlignment="1" applyProtection="1">
      <alignment horizontal="right" vertical="center" wrapText="1"/>
    </xf>
    <xf numFmtId="0" fontId="24" fillId="0" borderId="39" xfId="0" applyFont="1" applyBorder="1" applyAlignment="1" applyProtection="1">
      <alignment horizontal="right" vertical="center" wrapText="1"/>
    </xf>
    <xf numFmtId="0" fontId="26" fillId="2" borderId="35" xfId="0" applyFont="1" applyFill="1" applyBorder="1" applyAlignment="1" applyProtection="1">
      <alignment horizontal="center" vertical="center"/>
      <protection locked="0"/>
    </xf>
    <xf numFmtId="0" fontId="11" fillId="0" borderId="21" xfId="0" applyFont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left" vertical="center" wrapText="1"/>
    </xf>
    <xf numFmtId="0" fontId="4" fillId="0" borderId="2" xfId="0" applyFont="1" applyFill="1" applyBorder="1" applyAlignment="1" applyProtection="1">
      <alignment horizontal="left" vertical="center" wrapText="1"/>
    </xf>
    <xf numFmtId="0" fontId="34" fillId="2" borderId="0" xfId="0" applyFont="1" applyFill="1" applyBorder="1" applyAlignment="1" applyProtection="1">
      <alignment horizontal="center" vertical="center" wrapText="1"/>
    </xf>
    <xf numFmtId="0" fontId="9" fillId="0" borderId="1" xfId="0" applyFont="1" applyBorder="1" applyAlignment="1" applyProtection="1">
      <alignment horizontal="justify" wrapText="1"/>
    </xf>
    <xf numFmtId="0" fontId="9" fillId="0" borderId="0" xfId="0" applyFont="1" applyBorder="1" applyAlignment="1" applyProtection="1">
      <alignment horizontal="justify" wrapText="1"/>
    </xf>
    <xf numFmtId="0" fontId="9" fillId="0" borderId="2" xfId="0" applyFont="1" applyBorder="1" applyAlignment="1" applyProtection="1">
      <alignment horizontal="justify" wrapText="1"/>
    </xf>
    <xf numFmtId="0" fontId="20" fillId="8" borderId="21" xfId="0" applyFont="1" applyFill="1" applyBorder="1" applyAlignment="1" applyProtection="1">
      <alignment horizontal="left" vertical="center" wrapText="1" indent="1"/>
    </xf>
    <xf numFmtId="0" fontId="20" fillId="8" borderId="22" xfId="0" applyFont="1" applyFill="1" applyBorder="1" applyAlignment="1" applyProtection="1">
      <alignment horizontal="left" vertical="center" wrapText="1" indent="1"/>
    </xf>
    <xf numFmtId="0" fontId="20" fillId="8" borderId="20" xfId="0" applyFont="1" applyFill="1" applyBorder="1" applyAlignment="1" applyProtection="1">
      <alignment horizontal="left" vertical="center" wrapText="1" indent="1"/>
    </xf>
    <xf numFmtId="0" fontId="83" fillId="11" borderId="1" xfId="5" applyFont="1" applyFill="1" applyBorder="1" applyAlignment="1" applyProtection="1">
      <alignment horizontal="left" vertical="center" wrapText="1"/>
    </xf>
    <xf numFmtId="0" fontId="83" fillId="11" borderId="0" xfId="5" applyFont="1" applyFill="1" applyBorder="1" applyAlignment="1" applyProtection="1">
      <alignment horizontal="left" vertical="center" wrapText="1"/>
    </xf>
    <xf numFmtId="0" fontId="83" fillId="11" borderId="2" xfId="5" applyFont="1" applyFill="1" applyBorder="1" applyAlignment="1" applyProtection="1">
      <alignment horizontal="left" vertical="center" wrapText="1"/>
    </xf>
    <xf numFmtId="164" fontId="79" fillId="9" borderId="0" xfId="0" quotePrefix="1" applyNumberFormat="1" applyFont="1" applyFill="1" applyBorder="1" applyAlignment="1" applyProtection="1">
      <alignment horizontal="left" wrapText="1"/>
      <protection locked="0"/>
    </xf>
    <xf numFmtId="164" fontId="79" fillId="9" borderId="2" xfId="0" quotePrefix="1" applyNumberFormat="1" applyFont="1" applyFill="1" applyBorder="1" applyAlignment="1" applyProtection="1">
      <alignment horizontal="left" wrapText="1"/>
      <protection locked="0"/>
    </xf>
    <xf numFmtId="0" fontId="9" fillId="0" borderId="0" xfId="0" quotePrefix="1" applyFont="1" applyFill="1" applyBorder="1" applyAlignment="1" applyProtection="1">
      <alignment horizontal="center" wrapText="1"/>
    </xf>
    <xf numFmtId="167" fontId="5" fillId="2" borderId="0" xfId="0" applyNumberFormat="1" applyFont="1" applyFill="1" applyBorder="1" applyAlignment="1" applyProtection="1">
      <alignment horizontal="right" wrapText="1"/>
      <protection locked="0"/>
    </xf>
    <xf numFmtId="0" fontId="4" fillId="0" borderId="0" xfId="0" applyFont="1" applyFill="1" applyBorder="1" applyAlignment="1" applyProtection="1">
      <alignment horizontal="center" wrapText="1"/>
    </xf>
    <xf numFmtId="0" fontId="11" fillId="0" borderId="1" xfId="0" applyFont="1" applyBorder="1" applyAlignment="1" applyProtection="1">
      <alignment horizontal="center"/>
    </xf>
    <xf numFmtId="0" fontId="11" fillId="0" borderId="0" xfId="0" applyFont="1" applyBorder="1" applyAlignment="1" applyProtection="1">
      <alignment horizontal="center"/>
    </xf>
    <xf numFmtId="0" fontId="55" fillId="2" borderId="0" xfId="0" applyFont="1" applyFill="1" applyBorder="1" applyAlignment="1" applyProtection="1">
      <alignment horizontal="center" wrapText="1"/>
    </xf>
    <xf numFmtId="167" fontId="5" fillId="2" borderId="0" xfId="0" applyNumberFormat="1" applyFont="1" applyFill="1" applyBorder="1" applyAlignment="1" applyProtection="1">
      <alignment horizontal="right" vertical="center" wrapText="1"/>
      <protection locked="0"/>
    </xf>
    <xf numFmtId="0" fontId="79" fillId="0" borderId="0" xfId="0" quotePrefix="1" applyFont="1" applyFill="1" applyBorder="1" applyAlignment="1" applyProtection="1">
      <alignment horizontal="left" vertical="center" wrapText="1"/>
    </xf>
    <xf numFmtId="0" fontId="12" fillId="0" borderId="1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/>
    </xf>
    <xf numFmtId="0" fontId="12" fillId="0" borderId="2" xfId="0" applyFont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 wrapText="1"/>
    </xf>
    <xf numFmtId="0" fontId="19" fillId="0" borderId="108" xfId="0" applyFont="1" applyBorder="1" applyAlignment="1" applyProtection="1">
      <alignment horizontal="left" vertical="center"/>
    </xf>
    <xf numFmtId="0" fontId="19" fillId="0" borderId="107" xfId="0" applyFont="1" applyBorder="1" applyAlignment="1" applyProtection="1">
      <alignment horizontal="left" vertical="center"/>
    </xf>
    <xf numFmtId="0" fontId="24" fillId="0" borderId="68" xfId="0" applyFont="1" applyFill="1" applyBorder="1" applyAlignment="1" applyProtection="1">
      <alignment horizontal="center" vertical="center"/>
    </xf>
    <xf numFmtId="0" fontId="24" fillId="0" borderId="69" xfId="0" applyFont="1" applyFill="1" applyBorder="1" applyAlignment="1" applyProtection="1">
      <alignment horizontal="center" vertical="center"/>
    </xf>
    <xf numFmtId="0" fontId="28" fillId="2" borderId="107" xfId="0" applyFont="1" applyFill="1" applyBorder="1" applyAlignment="1" applyProtection="1">
      <alignment horizontal="left" vertical="center"/>
      <protection locked="0"/>
    </xf>
    <xf numFmtId="0" fontId="24" fillId="0" borderId="24" xfId="0" applyFont="1" applyFill="1" applyBorder="1" applyAlignment="1" applyProtection="1">
      <alignment horizontal="center" vertical="center"/>
    </xf>
    <xf numFmtId="0" fontId="28" fillId="2" borderId="107" xfId="0" applyFont="1" applyFill="1" applyBorder="1" applyAlignment="1" applyProtection="1">
      <alignment horizontal="left" vertical="center" indent="1"/>
      <protection locked="0"/>
    </xf>
    <xf numFmtId="0" fontId="28" fillId="2" borderId="109" xfId="0" applyFont="1" applyFill="1" applyBorder="1" applyAlignment="1" applyProtection="1">
      <alignment horizontal="left" vertical="center" indent="1"/>
      <protection locked="0"/>
    </xf>
    <xf numFmtId="0" fontId="25" fillId="0" borderId="0" xfId="0" quotePrefix="1" applyFont="1" applyFill="1" applyBorder="1" applyAlignment="1" applyProtection="1">
      <alignment horizontal="center" vertical="center" wrapText="1"/>
    </xf>
    <xf numFmtId="3" fontId="5" fillId="9" borderId="0" xfId="0" applyNumberFormat="1" applyFont="1" applyFill="1" applyBorder="1" applyAlignment="1" applyProtection="1">
      <alignment horizontal="right" vertical="center" wrapText="1"/>
      <protection locked="0"/>
    </xf>
    <xf numFmtId="49" fontId="3" fillId="2" borderId="77" xfId="0" applyNumberFormat="1" applyFont="1" applyFill="1" applyBorder="1" applyAlignment="1" applyProtection="1">
      <alignment horizontal="center" vertical="center"/>
      <protection locked="0"/>
    </xf>
    <xf numFmtId="49" fontId="3" fillId="2" borderId="54" xfId="0" applyNumberFormat="1" applyFont="1" applyFill="1" applyBorder="1" applyAlignment="1" applyProtection="1">
      <alignment horizontal="center" vertical="center"/>
      <protection locked="0"/>
    </xf>
    <xf numFmtId="49" fontId="3" fillId="2" borderId="78" xfId="0" applyNumberFormat="1" applyFont="1" applyFill="1" applyBorder="1" applyAlignment="1" applyProtection="1">
      <alignment horizontal="center" vertical="center"/>
      <protection locked="0"/>
    </xf>
    <xf numFmtId="0" fontId="14" fillId="9" borderId="50" xfId="0" applyFont="1" applyFill="1" applyBorder="1" applyAlignment="1" applyProtection="1">
      <alignment horizontal="left" vertical="top" wrapText="1"/>
      <protection locked="0"/>
    </xf>
    <xf numFmtId="0" fontId="14" fillId="9" borderId="51" xfId="0" applyFont="1" applyFill="1" applyBorder="1" applyAlignment="1" applyProtection="1">
      <alignment horizontal="left" vertical="top" wrapText="1"/>
      <protection locked="0"/>
    </xf>
    <xf numFmtId="0" fontId="14" fillId="9" borderId="52" xfId="0" applyFont="1" applyFill="1" applyBorder="1" applyAlignment="1" applyProtection="1">
      <alignment horizontal="left" vertical="top" wrapText="1"/>
      <protection locked="0"/>
    </xf>
    <xf numFmtId="0" fontId="22" fillId="0" borderId="24" xfId="0" applyFont="1" applyBorder="1" applyAlignment="1" applyProtection="1">
      <alignment horizontal="center" vertical="center" wrapText="1"/>
    </xf>
    <xf numFmtId="0" fontId="22" fillId="0" borderId="69" xfId="0" applyFont="1" applyBorder="1" applyAlignment="1" applyProtection="1">
      <alignment horizontal="center" vertical="center" wrapText="1"/>
    </xf>
    <xf numFmtId="49" fontId="3" fillId="2" borderId="68" xfId="0" applyNumberFormat="1" applyFont="1" applyFill="1" applyBorder="1" applyAlignment="1" applyProtection="1">
      <alignment horizontal="center" vertical="center"/>
      <protection locked="0"/>
    </xf>
    <xf numFmtId="49" fontId="3" fillId="2" borderId="24" xfId="0" applyNumberFormat="1" applyFont="1" applyFill="1" applyBorder="1" applyAlignment="1" applyProtection="1">
      <alignment horizontal="center" vertical="center"/>
      <protection locked="0"/>
    </xf>
    <xf numFmtId="49" fontId="3" fillId="2" borderId="69" xfId="0" applyNumberFormat="1" applyFont="1" applyFill="1" applyBorder="1" applyAlignment="1" applyProtection="1">
      <alignment horizontal="center" vertical="center"/>
      <protection locked="0"/>
    </xf>
    <xf numFmtId="0" fontId="24" fillId="0" borderId="21" xfId="0" applyFont="1" applyBorder="1" applyAlignment="1" applyProtection="1">
      <alignment horizontal="center" vertical="center" wrapText="1"/>
    </xf>
    <xf numFmtId="0" fontId="24" fillId="0" borderId="22" xfId="0" applyFont="1" applyBorder="1" applyAlignment="1" applyProtection="1">
      <alignment horizontal="center" vertical="center" wrapText="1"/>
    </xf>
    <xf numFmtId="0" fontId="24" fillId="0" borderId="54" xfId="0" applyFont="1" applyBorder="1" applyAlignment="1" applyProtection="1">
      <alignment horizontal="center" vertical="center" wrapText="1"/>
    </xf>
    <xf numFmtId="0" fontId="24" fillId="0" borderId="55" xfId="0" applyFont="1" applyBorder="1" applyAlignment="1" applyProtection="1">
      <alignment horizontal="center" vertical="center" wrapText="1"/>
    </xf>
    <xf numFmtId="0" fontId="29" fillId="0" borderId="25" xfId="0" applyFont="1" applyBorder="1" applyAlignment="1" applyProtection="1">
      <alignment horizontal="justify" vertical="center" wrapText="1"/>
    </xf>
    <xf numFmtId="0" fontId="29" fillId="0" borderId="26" xfId="0" applyFont="1" applyBorder="1" applyAlignment="1" applyProtection="1">
      <alignment horizontal="justify" vertical="center" wrapText="1"/>
    </xf>
    <xf numFmtId="0" fontId="29" fillId="0" borderId="27" xfId="0" applyFont="1" applyBorder="1" applyAlignment="1" applyProtection="1">
      <alignment horizontal="justify" vertical="center" wrapText="1"/>
    </xf>
    <xf numFmtId="0" fontId="10" fillId="0" borderId="1" xfId="0" applyFont="1" applyBorder="1" applyAlignment="1" applyProtection="1">
      <alignment horizontal="left" vertical="top" wrapText="1" indent="1"/>
    </xf>
    <xf numFmtId="0" fontId="10" fillId="0" borderId="0" xfId="0" applyFont="1" applyBorder="1" applyAlignment="1" applyProtection="1">
      <alignment horizontal="left" vertical="top" wrapText="1" indent="1"/>
    </xf>
    <xf numFmtId="0" fontId="10" fillId="0" borderId="2" xfId="0" applyFont="1" applyBorder="1" applyAlignment="1" applyProtection="1">
      <alignment horizontal="left" vertical="top" wrapText="1" indent="1"/>
    </xf>
    <xf numFmtId="0" fontId="21" fillId="4" borderId="53" xfId="0" applyFont="1" applyFill="1" applyBorder="1" applyAlignment="1" applyProtection="1">
      <alignment horizontal="center" vertical="center" wrapText="1"/>
    </xf>
    <xf numFmtId="0" fontId="21" fillId="4" borderId="54" xfId="0" applyFont="1" applyFill="1" applyBorder="1" applyAlignment="1" applyProtection="1">
      <alignment horizontal="center" vertical="center" wrapText="1"/>
    </xf>
    <xf numFmtId="0" fontId="21" fillId="4" borderId="55" xfId="0" applyFont="1" applyFill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left" vertical="center"/>
    </xf>
    <xf numFmtId="0" fontId="4" fillId="0" borderId="2" xfId="0" applyFont="1" applyBorder="1" applyAlignment="1" applyProtection="1">
      <alignment horizontal="left" vertical="center"/>
    </xf>
    <xf numFmtId="0" fontId="13" fillId="0" borderId="0" xfId="0" applyFont="1" applyFill="1" applyBorder="1" applyAlignment="1" applyProtection="1">
      <alignment horizontal="left" vertical="center" wrapText="1"/>
    </xf>
    <xf numFmtId="0" fontId="47" fillId="8" borderId="21" xfId="0" applyFont="1" applyFill="1" applyBorder="1" applyAlignment="1" applyProtection="1">
      <alignment horizontal="center" vertical="center" wrapText="1"/>
    </xf>
    <xf numFmtId="0" fontId="47" fillId="8" borderId="22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right" vertical="center" wrapText="1"/>
    </xf>
    <xf numFmtId="0" fontId="19" fillId="0" borderId="43" xfId="0" applyFont="1" applyBorder="1" applyAlignment="1" applyProtection="1">
      <alignment horizontal="left" vertical="center"/>
    </xf>
    <xf numFmtId="0" fontId="19" fillId="0" borderId="33" xfId="0" applyFont="1" applyBorder="1" applyAlignment="1" applyProtection="1">
      <alignment horizontal="left" vertical="center"/>
    </xf>
    <xf numFmtId="0" fontId="52" fillId="0" borderId="117" xfId="0" applyFont="1" applyBorder="1" applyAlignment="1" applyProtection="1">
      <alignment horizontal="left" vertical="center" wrapText="1"/>
    </xf>
    <xf numFmtId="0" fontId="52" fillId="0" borderId="118" xfId="0" applyFont="1" applyBorder="1" applyAlignment="1" applyProtection="1">
      <alignment horizontal="left" vertical="center" wrapText="1"/>
    </xf>
    <xf numFmtId="0" fontId="52" fillId="0" borderId="119" xfId="0" applyFont="1" applyBorder="1" applyAlignment="1" applyProtection="1">
      <alignment horizontal="left" vertical="center" wrapText="1"/>
    </xf>
    <xf numFmtId="0" fontId="19" fillId="0" borderId="56" xfId="0" applyFont="1" applyBorder="1" applyAlignment="1" applyProtection="1">
      <alignment horizontal="left" vertical="center"/>
    </xf>
    <xf numFmtId="0" fontId="19" fillId="0" borderId="40" xfId="0" applyFont="1" applyBorder="1" applyAlignment="1" applyProtection="1">
      <alignment horizontal="left" vertical="center"/>
    </xf>
    <xf numFmtId="0" fontId="26" fillId="2" borderId="33" xfId="0" applyFont="1" applyFill="1" applyBorder="1" applyAlignment="1" applyProtection="1">
      <alignment horizontal="left" vertical="center" indent="2"/>
      <protection locked="0"/>
    </xf>
    <xf numFmtId="0" fontId="26" fillId="2" borderId="42" xfId="0" applyFont="1" applyFill="1" applyBorder="1" applyAlignment="1" applyProtection="1">
      <alignment horizontal="left" vertical="center" indent="2"/>
      <protection locked="0"/>
    </xf>
    <xf numFmtId="0" fontId="19" fillId="0" borderId="43" xfId="0" applyFont="1" applyBorder="1" applyAlignment="1" applyProtection="1">
      <alignment horizontal="left" vertical="center" wrapText="1"/>
    </xf>
    <xf numFmtId="0" fontId="19" fillId="0" borderId="33" xfId="0" applyFont="1" applyBorder="1" applyAlignment="1" applyProtection="1">
      <alignment horizontal="left" vertical="center" wrapText="1"/>
    </xf>
    <xf numFmtId="0" fontId="21" fillId="0" borderId="0" xfId="0" applyFont="1" applyAlignment="1" applyProtection="1">
      <alignment horizontal="left"/>
    </xf>
    <xf numFmtId="0" fontId="19" fillId="0" borderId="62" xfId="0" applyFont="1" applyBorder="1" applyAlignment="1" applyProtection="1">
      <alignment horizontal="left" vertical="center" wrapText="1"/>
    </xf>
    <xf numFmtId="0" fontId="19" fillId="0" borderId="57" xfId="0" applyFont="1" applyBorder="1" applyAlignment="1" applyProtection="1">
      <alignment horizontal="left" vertical="center" wrapText="1"/>
    </xf>
    <xf numFmtId="0" fontId="26" fillId="2" borderId="40" xfId="0" applyFont="1" applyFill="1" applyBorder="1" applyAlignment="1" applyProtection="1">
      <alignment horizontal="left" vertical="center" indent="2"/>
      <protection locked="0"/>
    </xf>
    <xf numFmtId="0" fontId="26" fillId="2" borderId="41" xfId="0" applyFont="1" applyFill="1" applyBorder="1" applyAlignment="1" applyProtection="1">
      <alignment horizontal="left" vertical="center" indent="2"/>
      <protection locked="0"/>
    </xf>
    <xf numFmtId="0" fontId="26" fillId="2" borderId="57" xfId="0" applyFont="1" applyFill="1" applyBorder="1" applyAlignment="1" applyProtection="1">
      <alignment horizontal="left" vertical="center" indent="2"/>
      <protection locked="0"/>
    </xf>
    <xf numFmtId="0" fontId="26" fillId="2" borderId="58" xfId="0" applyFont="1" applyFill="1" applyBorder="1" applyAlignment="1" applyProtection="1">
      <alignment horizontal="left" vertical="center" indent="2"/>
      <protection locked="0"/>
    </xf>
    <xf numFmtId="0" fontId="25" fillId="0" borderId="56" xfId="0" applyFont="1" applyBorder="1" applyAlignment="1" applyProtection="1">
      <alignment horizontal="left" vertical="center" wrapText="1"/>
    </xf>
    <xf numFmtId="0" fontId="25" fillId="0" borderId="40" xfId="0" applyFont="1" applyBorder="1" applyAlignment="1" applyProtection="1">
      <alignment horizontal="left" vertical="center" wrapText="1"/>
    </xf>
    <xf numFmtId="0" fontId="25" fillId="11" borderId="46" xfId="0" applyFont="1" applyFill="1" applyBorder="1" applyAlignment="1" applyProtection="1">
      <alignment horizontal="left" vertical="center" wrapText="1"/>
    </xf>
    <xf numFmtId="0" fontId="25" fillId="11" borderId="44" xfId="0" applyFont="1" applyFill="1" applyBorder="1" applyAlignment="1" applyProtection="1">
      <alignment horizontal="left" vertical="center" wrapText="1"/>
    </xf>
    <xf numFmtId="0" fontId="25" fillId="11" borderId="44" xfId="0" applyFont="1" applyFill="1" applyBorder="1" applyAlignment="1" applyProtection="1">
      <alignment horizontal="center" vertical="center" wrapText="1"/>
    </xf>
    <xf numFmtId="0" fontId="26" fillId="9" borderId="44" xfId="0" applyFont="1" applyFill="1" applyBorder="1" applyAlignment="1" applyProtection="1">
      <alignment horizontal="left" vertical="center" indent="1"/>
      <protection locked="0"/>
    </xf>
    <xf numFmtId="0" fontId="25" fillId="11" borderId="65" xfId="0" applyFont="1" applyFill="1" applyBorder="1" applyAlignment="1" applyProtection="1">
      <alignment horizontal="center" vertical="center"/>
    </xf>
    <xf numFmtId="0" fontId="25" fillId="11" borderId="66" xfId="0" applyFont="1" applyFill="1" applyBorder="1" applyAlignment="1" applyProtection="1">
      <alignment horizontal="center" vertical="center"/>
    </xf>
    <xf numFmtId="0" fontId="25" fillId="11" borderId="67" xfId="0" applyFont="1" applyFill="1" applyBorder="1" applyAlignment="1" applyProtection="1">
      <alignment horizontal="center" vertical="center"/>
    </xf>
    <xf numFmtId="0" fontId="26" fillId="9" borderId="45" xfId="0" applyFont="1" applyFill="1" applyBorder="1" applyAlignment="1" applyProtection="1">
      <alignment horizontal="left" vertical="center" indent="1"/>
      <protection locked="0"/>
    </xf>
    <xf numFmtId="0" fontId="19" fillId="0" borderId="0" xfId="0" applyFont="1" applyBorder="1" applyAlignment="1" applyProtection="1">
      <alignment horizontal="left" vertical="top" wrapText="1"/>
    </xf>
    <xf numFmtId="14" fontId="8" fillId="2" borderId="0" xfId="0" applyNumberFormat="1" applyFont="1" applyFill="1" applyBorder="1" applyAlignment="1" applyProtection="1">
      <alignment horizontal="center" vertical="center" wrapText="1"/>
      <protection locked="0"/>
    </xf>
    <xf numFmtId="165" fontId="8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Border="1" applyAlignment="1" applyProtection="1">
      <alignment horizontal="center" vertical="top" wrapText="1"/>
      <protection locked="0"/>
    </xf>
    <xf numFmtId="0" fontId="20" fillId="8" borderId="25" xfId="0" applyFont="1" applyFill="1" applyBorder="1" applyAlignment="1" applyProtection="1">
      <alignment horizontal="center" vertical="center" wrapText="1"/>
    </xf>
    <xf numFmtId="0" fontId="20" fillId="8" borderId="26" xfId="0" applyFont="1" applyFill="1" applyBorder="1" applyAlignment="1" applyProtection="1">
      <alignment horizontal="center" vertical="center" wrapText="1"/>
    </xf>
    <xf numFmtId="0" fontId="20" fillId="8" borderId="27" xfId="0" applyFont="1" applyFill="1" applyBorder="1" applyAlignment="1" applyProtection="1">
      <alignment horizontal="center" vertical="center" wrapText="1"/>
    </xf>
    <xf numFmtId="0" fontId="19" fillId="0" borderId="2" xfId="0" applyFont="1" applyBorder="1" applyAlignment="1" applyProtection="1">
      <alignment horizontal="left" vertical="top" wrapText="1"/>
    </xf>
    <xf numFmtId="0" fontId="19" fillId="0" borderId="24" xfId="0" applyFont="1" applyBorder="1" applyAlignment="1" applyProtection="1">
      <alignment horizontal="left" vertical="top" wrapText="1"/>
    </xf>
    <xf numFmtId="0" fontId="19" fillId="0" borderId="28" xfId="0" applyFont="1" applyBorder="1" applyAlignment="1" applyProtection="1">
      <alignment horizontal="left" vertical="top" wrapText="1"/>
    </xf>
    <xf numFmtId="0" fontId="86" fillId="11" borderId="0" xfId="0" applyFont="1" applyFill="1" applyBorder="1" applyAlignment="1" applyProtection="1">
      <alignment horizontal="center" vertical="top" wrapText="1"/>
      <protection locked="0"/>
    </xf>
    <xf numFmtId="0" fontId="50" fillId="0" borderId="122" xfId="0" applyFont="1" applyBorder="1" applyAlignment="1" applyProtection="1">
      <alignment horizontal="center"/>
      <protection locked="0"/>
    </xf>
    <xf numFmtId="0" fontId="50" fillId="0" borderId="71" xfId="0" applyFont="1" applyBorder="1" applyAlignment="1" applyProtection="1">
      <alignment horizontal="center"/>
      <protection locked="0"/>
    </xf>
    <xf numFmtId="0" fontId="50" fillId="0" borderId="123" xfId="0" applyFont="1" applyBorder="1" applyAlignment="1" applyProtection="1">
      <alignment horizontal="center"/>
      <protection locked="0"/>
    </xf>
    <xf numFmtId="0" fontId="50" fillId="0" borderId="63" xfId="0" applyFont="1" applyBorder="1" applyAlignment="1" applyProtection="1">
      <alignment horizontal="center"/>
      <protection locked="0"/>
    </xf>
    <xf numFmtId="0" fontId="50" fillId="0" borderId="0" xfId="0" applyFont="1" applyBorder="1" applyAlignment="1" applyProtection="1">
      <alignment horizontal="center"/>
      <protection locked="0"/>
    </xf>
    <xf numFmtId="0" fontId="50" fillId="0" borderId="75" xfId="0" applyFont="1" applyBorder="1" applyAlignment="1" applyProtection="1">
      <alignment horizontal="center"/>
      <protection locked="0"/>
    </xf>
    <xf numFmtId="0" fontId="50" fillId="0" borderId="124" xfId="0" applyFont="1" applyBorder="1" applyAlignment="1" applyProtection="1">
      <alignment horizontal="center"/>
      <protection locked="0"/>
    </xf>
    <xf numFmtId="0" fontId="50" fillId="0" borderId="32" xfId="0" applyFont="1" applyBorder="1" applyAlignment="1" applyProtection="1">
      <alignment horizontal="center"/>
      <protection locked="0"/>
    </xf>
    <xf numFmtId="0" fontId="50" fillId="0" borderId="125" xfId="0" applyFont="1" applyBorder="1" applyAlignment="1" applyProtection="1">
      <alignment horizontal="center"/>
      <protection locked="0"/>
    </xf>
    <xf numFmtId="0" fontId="22" fillId="0" borderId="80" xfId="0" applyFont="1" applyBorder="1" applyAlignment="1" applyProtection="1">
      <alignment horizontal="center" vertical="top" wrapText="1"/>
    </xf>
    <xf numFmtId="0" fontId="22" fillId="0" borderId="0" xfId="0" applyFont="1" applyBorder="1" applyAlignment="1" applyProtection="1">
      <alignment horizontal="justify" vertical="center" wrapText="1"/>
    </xf>
    <xf numFmtId="0" fontId="84" fillId="0" borderId="0" xfId="0" applyFont="1" applyAlignment="1" applyProtection="1">
      <alignment horizontal="center" vertical="center" wrapText="1"/>
    </xf>
    <xf numFmtId="14" fontId="85" fillId="11" borderId="0" xfId="0" applyNumberFormat="1" applyFont="1" applyFill="1" applyAlignment="1" applyProtection="1">
      <alignment horizontal="left"/>
    </xf>
    <xf numFmtId="0" fontId="24" fillId="0" borderId="0" xfId="0" applyFont="1" applyAlignment="1" applyProtection="1">
      <alignment horizontal="right"/>
    </xf>
    <xf numFmtId="0" fontId="19" fillId="0" borderId="0" xfId="0" applyFont="1" applyBorder="1" applyAlignment="1" applyProtection="1">
      <alignment horizontal="right" vertical="center"/>
    </xf>
    <xf numFmtId="0" fontId="9" fillId="0" borderId="0" xfId="0" applyFont="1" applyBorder="1" applyAlignment="1" applyProtection="1">
      <alignment horizontal="center"/>
    </xf>
    <xf numFmtId="0" fontId="9" fillId="0" borderId="2" xfId="0" applyFont="1" applyBorder="1" applyAlignment="1" applyProtection="1">
      <alignment horizontal="center"/>
    </xf>
    <xf numFmtId="0" fontId="24" fillId="0" borderId="111" xfId="0" applyFont="1" applyBorder="1" applyAlignment="1" applyProtection="1">
      <alignment horizontal="left" vertical="center" wrapText="1"/>
    </xf>
    <xf numFmtId="0" fontId="19" fillId="0" borderId="110" xfId="0" applyFont="1" applyBorder="1" applyAlignment="1" applyProtection="1">
      <alignment horizontal="left" vertical="center" wrapText="1"/>
    </xf>
    <xf numFmtId="0" fontId="19" fillId="0" borderId="111" xfId="0" applyFont="1" applyBorder="1" applyAlignment="1" applyProtection="1">
      <alignment horizontal="left" vertical="center" wrapText="1"/>
    </xf>
    <xf numFmtId="0" fontId="24" fillId="0" borderId="113" xfId="0" applyFont="1" applyBorder="1" applyAlignment="1" applyProtection="1">
      <alignment horizontal="center" vertical="center"/>
    </xf>
    <xf numFmtId="0" fontId="24" fillId="0" borderId="114" xfId="0" applyFont="1" applyBorder="1" applyAlignment="1" applyProtection="1">
      <alignment horizontal="center" vertical="center"/>
    </xf>
    <xf numFmtId="0" fontId="24" fillId="0" borderId="115" xfId="0" applyFont="1" applyBorder="1" applyAlignment="1" applyProtection="1">
      <alignment horizontal="center" vertical="center"/>
    </xf>
    <xf numFmtId="0" fontId="26" fillId="2" borderId="112" xfId="0" applyFont="1" applyFill="1" applyBorder="1" applyAlignment="1" applyProtection="1">
      <alignment horizontal="left" vertical="center" indent="1"/>
      <protection locked="0"/>
    </xf>
    <xf numFmtId="0" fontId="19" fillId="0" borderId="62" xfId="0" applyFont="1" applyBorder="1" applyAlignment="1" applyProtection="1">
      <alignment horizontal="left" vertical="center"/>
    </xf>
    <xf numFmtId="0" fontId="19" fillId="0" borderId="57" xfId="0" applyFont="1" applyBorder="1" applyAlignment="1" applyProtection="1">
      <alignment horizontal="left" vertical="center"/>
    </xf>
    <xf numFmtId="0" fontId="14" fillId="9" borderId="59" xfId="0" applyFont="1" applyFill="1" applyBorder="1" applyAlignment="1" applyProtection="1">
      <alignment horizontal="left" vertical="top" wrapText="1"/>
      <protection locked="0"/>
    </xf>
    <xf numFmtId="0" fontId="14" fillId="9" borderId="60" xfId="0" applyFont="1" applyFill="1" applyBorder="1" applyAlignment="1" applyProtection="1">
      <alignment horizontal="left" vertical="top" wrapText="1"/>
      <protection locked="0"/>
    </xf>
    <xf numFmtId="0" fontId="14" fillId="9" borderId="61" xfId="0" applyFont="1" applyFill="1" applyBorder="1" applyAlignment="1" applyProtection="1">
      <alignment horizontal="left" vertical="top" wrapText="1"/>
      <protection locked="0"/>
    </xf>
    <xf numFmtId="0" fontId="25" fillId="0" borderId="0" xfId="0" applyFont="1" applyFill="1" applyBorder="1" applyAlignment="1" applyProtection="1">
      <alignment horizontal="center" vertical="center" wrapText="1"/>
    </xf>
    <xf numFmtId="0" fontId="26" fillId="2" borderId="111" xfId="0" applyFont="1" applyFill="1" applyBorder="1" applyAlignment="1" applyProtection="1">
      <alignment horizontal="left" vertical="center" indent="1"/>
      <protection locked="0"/>
    </xf>
    <xf numFmtId="0" fontId="26" fillId="2" borderId="116" xfId="0" applyFont="1" applyFill="1" applyBorder="1" applyAlignment="1" applyProtection="1">
      <alignment horizontal="left" vertical="center" indent="1"/>
      <protection locked="0"/>
    </xf>
    <xf numFmtId="0" fontId="15" fillId="8" borderId="20" xfId="0" applyFont="1" applyFill="1" applyBorder="1" applyAlignment="1" applyProtection="1">
      <alignment horizontal="left" vertical="center" wrapText="1" indent="1"/>
    </xf>
    <xf numFmtId="0" fontId="15" fillId="8" borderId="21" xfId="0" applyFont="1" applyFill="1" applyBorder="1" applyAlignment="1" applyProtection="1">
      <alignment horizontal="left" vertical="center" wrapText="1" indent="1"/>
    </xf>
    <xf numFmtId="0" fontId="15" fillId="8" borderId="22" xfId="0" applyFont="1" applyFill="1" applyBorder="1" applyAlignment="1" applyProtection="1">
      <alignment horizontal="left" vertical="center" wrapText="1" indent="1"/>
    </xf>
    <xf numFmtId="0" fontId="14" fillId="9" borderId="47" xfId="0" applyFont="1" applyFill="1" applyBorder="1" applyAlignment="1" applyProtection="1">
      <alignment horizontal="left" vertical="top" wrapText="1"/>
      <protection locked="0"/>
    </xf>
    <xf numFmtId="0" fontId="14" fillId="9" borderId="48" xfId="0" applyFont="1" applyFill="1" applyBorder="1" applyAlignment="1" applyProtection="1">
      <alignment horizontal="left" vertical="top" wrapText="1"/>
      <protection locked="0"/>
    </xf>
    <xf numFmtId="0" fontId="14" fillId="9" borderId="49" xfId="0" applyFont="1" applyFill="1" applyBorder="1" applyAlignment="1" applyProtection="1">
      <alignment horizontal="left" vertical="top" wrapText="1"/>
      <protection locked="0"/>
    </xf>
    <xf numFmtId="0" fontId="22" fillId="0" borderId="91" xfId="0" applyFont="1" applyBorder="1" applyAlignment="1" applyProtection="1">
      <alignment horizontal="center" vertical="center" wrapText="1"/>
    </xf>
    <xf numFmtId="0" fontId="22" fillId="0" borderId="34" xfId="0" applyFont="1" applyBorder="1" applyAlignment="1" applyProtection="1">
      <alignment horizontal="center" vertical="center" wrapText="1"/>
    </xf>
    <xf numFmtId="0" fontId="22" fillId="0" borderId="26" xfId="0" applyFont="1" applyBorder="1" applyAlignment="1" applyProtection="1">
      <alignment horizontal="center" vertical="center" wrapText="1"/>
    </xf>
    <xf numFmtId="0" fontId="22" fillId="0" borderId="76" xfId="0" applyFont="1" applyBorder="1" applyAlignment="1" applyProtection="1">
      <alignment horizontal="center" vertical="center" wrapText="1"/>
    </xf>
    <xf numFmtId="0" fontId="20" fillId="0" borderId="86" xfId="0" applyFont="1" applyBorder="1" applyAlignment="1" applyProtection="1">
      <alignment horizontal="center" vertical="center" wrapText="1"/>
    </xf>
    <xf numFmtId="0" fontId="20" fillId="0" borderId="82" xfId="0" applyFont="1" applyBorder="1" applyAlignment="1" applyProtection="1">
      <alignment horizontal="center" vertical="center" wrapText="1"/>
    </xf>
    <xf numFmtId="0" fontId="20" fillId="0" borderId="83" xfId="0" applyFont="1" applyBorder="1" applyAlignment="1" applyProtection="1">
      <alignment horizontal="center" vertical="center" wrapText="1"/>
    </xf>
    <xf numFmtId="49" fontId="3" fillId="2" borderId="36" xfId="0" applyNumberFormat="1" applyFont="1" applyFill="1" applyBorder="1" applyAlignment="1" applyProtection="1">
      <alignment horizontal="center" vertical="center"/>
      <protection locked="0"/>
    </xf>
    <xf numFmtId="49" fontId="3" fillId="2" borderId="37" xfId="0" applyNumberFormat="1" applyFont="1" applyFill="1" applyBorder="1" applyAlignment="1" applyProtection="1">
      <alignment horizontal="center" vertical="center"/>
      <protection locked="0"/>
    </xf>
    <xf numFmtId="49" fontId="3" fillId="2" borderId="38" xfId="0" applyNumberFormat="1" applyFont="1" applyFill="1" applyBorder="1" applyAlignment="1" applyProtection="1">
      <alignment horizontal="center" vertical="center"/>
      <protection locked="0"/>
    </xf>
    <xf numFmtId="0" fontId="20" fillId="0" borderId="87" xfId="0" applyFont="1" applyBorder="1" applyAlignment="1" applyProtection="1">
      <alignment horizontal="center" vertical="center" wrapText="1"/>
    </xf>
    <xf numFmtId="0" fontId="20" fillId="0" borderId="88" xfId="0" applyFont="1" applyBorder="1" applyAlignment="1" applyProtection="1">
      <alignment horizontal="center" vertical="center" wrapText="1"/>
    </xf>
    <xf numFmtId="0" fontId="20" fillId="0" borderId="90" xfId="0" applyFont="1" applyBorder="1" applyAlignment="1" applyProtection="1">
      <alignment horizontal="center" vertical="center" wrapText="1"/>
    </xf>
    <xf numFmtId="0" fontId="28" fillId="0" borderId="0" xfId="0" applyFont="1" applyBorder="1" applyAlignment="1" applyProtection="1">
      <alignment horizontal="left" vertical="center" wrapText="1"/>
    </xf>
    <xf numFmtId="0" fontId="22" fillId="0" borderId="0" xfId="0" applyFont="1" applyBorder="1" applyAlignment="1" applyProtection="1">
      <alignment horizontal="right" vertical="center" wrapText="1"/>
    </xf>
    <xf numFmtId="0" fontId="22" fillId="9" borderId="0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Border="1" applyAlignment="1" applyProtection="1">
      <alignment horizontal="right" vertical="top" wrapText="1"/>
    </xf>
    <xf numFmtId="0" fontId="11" fillId="0" borderId="23" xfId="0" applyFont="1" applyBorder="1" applyAlignment="1" applyProtection="1">
      <alignment horizontal="center" vertical="center"/>
    </xf>
    <xf numFmtId="0" fontId="11" fillId="0" borderId="24" xfId="0" applyFont="1" applyBorder="1" applyAlignment="1" applyProtection="1">
      <alignment horizontal="center" vertical="center"/>
    </xf>
    <xf numFmtId="0" fontId="11" fillId="0" borderId="28" xfId="0" applyFont="1" applyBorder="1" applyAlignment="1" applyProtection="1">
      <alignment horizontal="center" vertical="center"/>
    </xf>
    <xf numFmtId="0" fontId="20" fillId="0" borderId="84" xfId="0" applyFont="1" applyBorder="1" applyAlignment="1" applyProtection="1">
      <alignment horizontal="center" vertical="center" wrapText="1"/>
    </xf>
    <xf numFmtId="0" fontId="20" fillId="0" borderId="85" xfId="0" applyFont="1" applyBorder="1" applyAlignment="1" applyProtection="1">
      <alignment horizontal="center" vertical="center" wrapText="1"/>
    </xf>
    <xf numFmtId="0" fontId="20" fillId="0" borderId="89" xfId="0" applyFont="1" applyBorder="1" applyAlignment="1" applyProtection="1">
      <alignment horizontal="center" vertical="center" wrapText="1"/>
    </xf>
    <xf numFmtId="164" fontId="9" fillId="0" borderId="0" xfId="0" quotePrefix="1" applyNumberFormat="1" applyFont="1" applyFill="1" applyBorder="1" applyAlignment="1" applyProtection="1">
      <alignment horizontal="center" vertical="center" wrapText="1"/>
    </xf>
    <xf numFmtId="164" fontId="9" fillId="0" borderId="2" xfId="0" quotePrefix="1" applyNumberFormat="1" applyFont="1" applyFill="1" applyBorder="1" applyAlignment="1" applyProtection="1">
      <alignment horizontal="center" vertical="center" wrapText="1"/>
    </xf>
    <xf numFmtId="3" fontId="5" fillId="2" borderId="0" xfId="0" applyNumberFormat="1" applyFont="1" applyFill="1" applyBorder="1" applyAlignment="1" applyProtection="1">
      <alignment horizontal="right" vertical="center" wrapText="1"/>
      <protection locked="0"/>
    </xf>
    <xf numFmtId="3" fontId="5" fillId="2" borderId="0" xfId="0" applyNumberFormat="1" applyFont="1" applyFill="1" applyBorder="1" applyAlignment="1" applyProtection="1">
      <alignment horizontal="right" wrapText="1"/>
      <protection locked="0"/>
    </xf>
    <xf numFmtId="0" fontId="79" fillId="0" borderId="0" xfId="0" quotePrefix="1" applyFont="1" applyFill="1" applyBorder="1" applyAlignment="1" applyProtection="1">
      <alignment horizontal="left" wrapText="1"/>
    </xf>
    <xf numFmtId="0" fontId="38" fillId="6" borderId="29" xfId="1" applyFont="1" applyFill="1" applyBorder="1" applyAlignment="1">
      <alignment horizontal="center"/>
    </xf>
    <xf numFmtId="0" fontId="38" fillId="6" borderId="30" xfId="1" applyFont="1" applyFill="1" applyBorder="1" applyAlignment="1">
      <alignment horizontal="center"/>
    </xf>
    <xf numFmtId="0" fontId="38" fillId="6" borderId="31" xfId="1" applyFont="1" applyFill="1" applyBorder="1" applyAlignment="1">
      <alignment horizontal="center"/>
    </xf>
    <xf numFmtId="0" fontId="57" fillId="0" borderId="0" xfId="2" applyFont="1" applyAlignment="1" applyProtection="1">
      <alignment horizontal="left" vertical="center"/>
    </xf>
    <xf numFmtId="0" fontId="56" fillId="0" borderId="0" xfId="2" applyFont="1" applyAlignment="1" applyProtection="1">
      <alignment horizontal="center" vertical="center"/>
    </xf>
    <xf numFmtId="0" fontId="58" fillId="0" borderId="0" xfId="2" applyFont="1" applyAlignment="1" applyProtection="1">
      <alignment horizontal="left" vertical="center"/>
    </xf>
    <xf numFmtId="0" fontId="1" fillId="0" borderId="0" xfId="2" applyFont="1" applyAlignment="1" applyProtection="1">
      <alignment horizontal="center" vertical="center"/>
    </xf>
    <xf numFmtId="14" fontId="60" fillId="0" borderId="0" xfId="2" applyNumberFormat="1" applyFont="1" applyAlignment="1" applyProtection="1">
      <alignment horizontal="left" vertical="center"/>
    </xf>
    <xf numFmtId="0" fontId="39" fillId="0" borderId="0" xfId="2" applyFont="1" applyAlignment="1" applyProtection="1">
      <alignment horizontal="center" vertical="center"/>
    </xf>
    <xf numFmtId="0" fontId="24" fillId="0" borderId="33" xfId="2" applyFont="1" applyBorder="1" applyAlignment="1" applyProtection="1">
      <alignment horizontal="right" vertical="center"/>
    </xf>
    <xf numFmtId="0" fontId="20" fillId="9" borderId="33" xfId="2" applyFont="1" applyFill="1" applyBorder="1" applyAlignment="1" applyProtection="1">
      <alignment horizontal="left" vertical="center" indent="1"/>
      <protection locked="0"/>
    </xf>
    <xf numFmtId="0" fontId="24" fillId="0" borderId="33" xfId="2" applyFont="1" applyBorder="1" applyAlignment="1" applyProtection="1">
      <alignment horizontal="center" vertical="center"/>
    </xf>
    <xf numFmtId="0" fontId="21" fillId="9" borderId="64" xfId="2" applyFont="1" applyFill="1" applyBorder="1" applyAlignment="1" applyProtection="1">
      <alignment horizontal="left" vertical="center" indent="1"/>
      <protection locked="0"/>
    </xf>
    <xf numFmtId="0" fontId="21" fillId="9" borderId="34" xfId="2" applyFont="1" applyFill="1" applyBorder="1" applyAlignment="1" applyProtection="1">
      <alignment horizontal="left" vertical="center" indent="1"/>
      <protection locked="0"/>
    </xf>
    <xf numFmtId="0" fontId="21" fillId="9" borderId="73" xfId="2" applyFont="1" applyFill="1" applyBorder="1" applyAlignment="1" applyProtection="1">
      <alignment horizontal="left" vertical="center" indent="1"/>
      <protection locked="0"/>
    </xf>
    <xf numFmtId="0" fontId="24" fillId="0" borderId="64" xfId="2" applyFont="1" applyBorder="1" applyAlignment="1" applyProtection="1">
      <alignment horizontal="center" vertical="center"/>
    </xf>
    <xf numFmtId="0" fontId="24" fillId="0" borderId="34" xfId="2" applyFont="1" applyBorder="1" applyAlignment="1" applyProtection="1">
      <alignment horizontal="center" vertical="center"/>
    </xf>
    <xf numFmtId="0" fontId="24" fillId="0" borderId="73" xfId="2" applyFont="1" applyBorder="1" applyAlignment="1" applyProtection="1">
      <alignment horizontal="center" vertical="center"/>
    </xf>
    <xf numFmtId="0" fontId="20" fillId="0" borderId="64" xfId="2" applyFont="1" applyFill="1" applyBorder="1" applyAlignment="1" applyProtection="1">
      <alignment horizontal="left" vertical="center" indent="1"/>
    </xf>
    <xf numFmtId="0" fontId="20" fillId="0" borderId="34" xfId="2" applyFont="1" applyFill="1" applyBorder="1" applyAlignment="1" applyProtection="1">
      <alignment horizontal="left" vertical="center" indent="1"/>
    </xf>
    <xf numFmtId="0" fontId="20" fillId="0" borderId="73" xfId="2" applyFont="1" applyFill="1" applyBorder="1" applyAlignment="1" applyProtection="1">
      <alignment horizontal="left" vertical="center" indent="1"/>
    </xf>
    <xf numFmtId="0" fontId="66" fillId="0" borderId="93" xfId="2" applyFont="1" applyFill="1" applyBorder="1" applyAlignment="1" applyProtection="1">
      <alignment horizontal="left" vertical="top" indent="1"/>
    </xf>
    <xf numFmtId="0" fontId="28" fillId="0" borderId="64" xfId="2" applyFont="1" applyBorder="1" applyAlignment="1" applyProtection="1">
      <alignment horizontal="center" vertical="center"/>
    </xf>
    <xf numFmtId="0" fontId="28" fillId="0" borderId="34" xfId="2" applyFont="1" applyBorder="1" applyAlignment="1" applyProtection="1">
      <alignment horizontal="center" vertical="center"/>
    </xf>
    <xf numFmtId="0" fontId="28" fillId="0" borderId="73" xfId="2" applyFont="1" applyBorder="1" applyAlignment="1" applyProtection="1">
      <alignment horizontal="center" vertical="center"/>
    </xf>
    <xf numFmtId="0" fontId="2" fillId="9" borderId="64" xfId="2" applyFont="1" applyFill="1" applyBorder="1" applyAlignment="1" applyProtection="1">
      <alignment horizontal="left" vertical="center" indent="1"/>
      <protection locked="0"/>
    </xf>
    <xf numFmtId="0" fontId="2" fillId="9" borderId="34" xfId="2" applyFont="1" applyFill="1" applyBorder="1" applyAlignment="1" applyProtection="1">
      <alignment horizontal="left" vertical="center" indent="1"/>
      <protection locked="0"/>
    </xf>
    <xf numFmtId="0" fontId="2" fillId="9" borderId="73" xfId="2" applyFont="1" applyFill="1" applyBorder="1" applyAlignment="1" applyProtection="1">
      <alignment horizontal="left" vertical="center" indent="1"/>
      <protection locked="0"/>
    </xf>
    <xf numFmtId="0" fontId="39" fillId="0" borderId="93" xfId="2" applyFont="1" applyFill="1" applyBorder="1" applyAlignment="1" applyProtection="1">
      <alignment horizontal="left" vertical="center"/>
    </xf>
    <xf numFmtId="0" fontId="24" fillId="0" borderId="64" xfId="2" applyFont="1" applyBorder="1" applyAlignment="1" applyProtection="1">
      <alignment horizontal="right" vertical="center"/>
    </xf>
    <xf numFmtId="0" fontId="24" fillId="0" borderId="34" xfId="2" applyFont="1" applyBorder="1" applyAlignment="1" applyProtection="1">
      <alignment horizontal="right" vertical="center"/>
    </xf>
    <xf numFmtId="0" fontId="23" fillId="9" borderId="64" xfId="2" applyFont="1" applyFill="1" applyBorder="1" applyAlignment="1" applyProtection="1">
      <alignment horizontal="center" vertical="center"/>
      <protection locked="0"/>
    </xf>
    <xf numFmtId="0" fontId="23" fillId="9" borderId="34" xfId="2" applyFont="1" applyFill="1" applyBorder="1" applyAlignment="1" applyProtection="1">
      <alignment horizontal="center" vertical="center"/>
      <protection locked="0"/>
    </xf>
    <xf numFmtId="0" fontId="23" fillId="9" borderId="73" xfId="2" applyFont="1" applyFill="1" applyBorder="1" applyAlignment="1" applyProtection="1">
      <alignment horizontal="center" vertical="center"/>
      <protection locked="0"/>
    </xf>
    <xf numFmtId="0" fontId="24" fillId="0" borderId="73" xfId="2" applyFont="1" applyBorder="1" applyAlignment="1" applyProtection="1">
      <alignment horizontal="right" vertical="center"/>
    </xf>
    <xf numFmtId="0" fontId="21" fillId="9" borderId="33" xfId="2" applyFont="1" applyFill="1" applyBorder="1" applyAlignment="1" applyProtection="1">
      <alignment horizontal="left" vertical="center" indent="1"/>
      <protection locked="0"/>
    </xf>
    <xf numFmtId="0" fontId="20" fillId="9" borderId="64" xfId="2" applyFont="1" applyFill="1" applyBorder="1" applyAlignment="1" applyProtection="1">
      <alignment horizontal="left" vertical="center" indent="1"/>
      <protection locked="0"/>
    </xf>
    <xf numFmtId="0" fontId="20" fillId="9" borderId="34" xfId="2" applyFont="1" applyFill="1" applyBorder="1" applyAlignment="1" applyProtection="1">
      <alignment horizontal="left" vertical="center" indent="1"/>
      <protection locked="0"/>
    </xf>
    <xf numFmtId="0" fontId="20" fillId="9" borderId="73" xfId="2" applyFont="1" applyFill="1" applyBorder="1" applyAlignment="1" applyProtection="1">
      <alignment horizontal="left" vertical="center" indent="1"/>
      <protection locked="0"/>
    </xf>
    <xf numFmtId="0" fontId="39" fillId="0" borderId="0" xfId="2" applyFont="1" applyFill="1" applyBorder="1" applyAlignment="1" applyProtection="1">
      <alignment horizontal="left" vertical="center"/>
    </xf>
    <xf numFmtId="0" fontId="38" fillId="0" borderId="0" xfId="2" applyFont="1" applyAlignment="1" applyProtection="1">
      <alignment horizontal="left" vertical="center" wrapText="1"/>
    </xf>
    <xf numFmtId="0" fontId="75" fillId="0" borderId="0" xfId="2" applyFont="1" applyAlignment="1" applyProtection="1">
      <alignment horizontal="center" vertical="center"/>
    </xf>
    <xf numFmtId="0" fontId="66" fillId="0" borderId="0" xfId="2" applyFont="1" applyAlignment="1" applyProtection="1">
      <alignment horizontal="center" vertical="top"/>
    </xf>
    <xf numFmtId="0" fontId="1" fillId="9" borderId="94" xfId="2" applyFont="1" applyFill="1" applyBorder="1" applyAlignment="1" applyProtection="1">
      <alignment horizontal="left" vertical="top" wrapText="1"/>
      <protection locked="0"/>
    </xf>
    <xf numFmtId="0" fontId="1" fillId="9" borderId="95" xfId="2" applyFont="1" applyFill="1" applyBorder="1" applyAlignment="1" applyProtection="1">
      <alignment horizontal="left" vertical="top" wrapText="1"/>
      <protection locked="0"/>
    </xf>
    <xf numFmtId="0" fontId="1" fillId="9" borderId="96" xfId="2" applyFont="1" applyFill="1" applyBorder="1" applyAlignment="1" applyProtection="1">
      <alignment horizontal="left" vertical="top" wrapText="1"/>
      <protection locked="0"/>
    </xf>
    <xf numFmtId="0" fontId="1" fillId="9" borderId="97" xfId="2" applyFont="1" applyFill="1" applyBorder="1" applyAlignment="1" applyProtection="1">
      <alignment horizontal="left" vertical="top" wrapText="1"/>
      <protection locked="0"/>
    </xf>
    <xf numFmtId="0" fontId="1" fillId="9" borderId="98" xfId="2" applyFont="1" applyFill="1" applyBorder="1" applyAlignment="1" applyProtection="1">
      <alignment horizontal="left" vertical="top" wrapText="1"/>
      <protection locked="0"/>
    </xf>
    <xf numFmtId="0" fontId="1" fillId="9" borderId="99" xfId="2" applyFont="1" applyFill="1" applyBorder="1" applyAlignment="1" applyProtection="1">
      <alignment horizontal="left" vertical="top" wrapText="1"/>
      <protection locked="0"/>
    </xf>
    <xf numFmtId="0" fontId="39" fillId="0" borderId="0" xfId="2" applyFont="1" applyAlignment="1" applyProtection="1">
      <alignment horizontal="left" vertical="top"/>
    </xf>
    <xf numFmtId="0" fontId="39" fillId="0" borderId="39" xfId="2" applyFont="1" applyBorder="1" applyAlignment="1" applyProtection="1">
      <alignment horizontal="left" vertical="top"/>
    </xf>
    <xf numFmtId="165" fontId="39" fillId="9" borderId="64" xfId="2" applyNumberFormat="1" applyFont="1" applyFill="1" applyBorder="1" applyAlignment="1" applyProtection="1">
      <alignment horizontal="center" vertical="top"/>
      <protection locked="0"/>
    </xf>
    <xf numFmtId="165" fontId="39" fillId="9" borderId="34" xfId="2" applyNumberFormat="1" applyFont="1" applyFill="1" applyBorder="1" applyAlignment="1" applyProtection="1">
      <alignment horizontal="center" vertical="top"/>
      <protection locked="0"/>
    </xf>
    <xf numFmtId="165" fontId="39" fillId="9" borderId="73" xfId="2" applyNumberFormat="1" applyFont="1" applyFill="1" applyBorder="1" applyAlignment="1" applyProtection="1">
      <alignment horizontal="center" vertical="top"/>
      <protection locked="0"/>
    </xf>
    <xf numFmtId="165" fontId="69" fillId="0" borderId="74" xfId="2" applyNumberFormat="1" applyFont="1" applyBorder="1" applyAlignment="1" applyProtection="1">
      <alignment horizontal="center" vertical="center"/>
    </xf>
    <xf numFmtId="165" fontId="69" fillId="0" borderId="0" xfId="2" applyNumberFormat="1" applyFont="1" applyAlignment="1" applyProtection="1">
      <alignment horizontal="center" vertical="center"/>
    </xf>
    <xf numFmtId="0" fontId="71" fillId="0" borderId="0" xfId="2" applyFont="1" applyAlignment="1" applyProtection="1">
      <alignment horizontal="center" vertical="top"/>
    </xf>
    <xf numFmtId="3" fontId="72" fillId="9" borderId="64" xfId="2" applyNumberFormat="1" applyFont="1" applyFill="1" applyBorder="1" applyAlignment="1" applyProtection="1">
      <alignment horizontal="right" vertical="center" indent="1"/>
      <protection locked="0"/>
    </xf>
    <xf numFmtId="3" fontId="72" fillId="9" borderId="34" xfId="2" applyNumberFormat="1" applyFont="1" applyFill="1" applyBorder="1" applyAlignment="1" applyProtection="1">
      <alignment horizontal="right" vertical="center" indent="1"/>
      <protection locked="0"/>
    </xf>
    <xf numFmtId="3" fontId="72" fillId="9" borderId="73" xfId="2" applyNumberFormat="1" applyFont="1" applyFill="1" applyBorder="1" applyAlignment="1" applyProtection="1">
      <alignment horizontal="right" vertical="center" indent="1"/>
      <protection locked="0"/>
    </xf>
    <xf numFmtId="0" fontId="24" fillId="0" borderId="74" xfId="2" applyFont="1" applyFill="1" applyBorder="1" applyAlignment="1" applyProtection="1">
      <alignment horizontal="left" vertical="center"/>
      <protection locked="0"/>
    </xf>
    <xf numFmtId="0" fontId="24" fillId="0" borderId="0" xfId="2" applyFont="1" applyFill="1" applyBorder="1" applyAlignment="1" applyProtection="1">
      <alignment horizontal="left" vertical="center"/>
      <protection locked="0"/>
    </xf>
    <xf numFmtId="0" fontId="65" fillId="0" borderId="0" xfId="2" applyFont="1" applyBorder="1" applyAlignment="1" applyProtection="1">
      <alignment horizontal="left" vertical="center"/>
    </xf>
    <xf numFmtId="0" fontId="77" fillId="0" borderId="0" xfId="2" applyFont="1" applyBorder="1" applyAlignment="1" applyProtection="1">
      <alignment horizontal="center" vertical="center"/>
    </xf>
    <xf numFmtId="0" fontId="59" fillId="0" borderId="0" xfId="2" applyFont="1" applyBorder="1" applyAlignment="1" applyProtection="1">
      <alignment horizontal="center" vertical="center"/>
    </xf>
    <xf numFmtId="0" fontId="76" fillId="0" borderId="0" xfId="2" applyFont="1" applyBorder="1" applyAlignment="1" applyProtection="1">
      <alignment horizontal="center" vertical="top"/>
    </xf>
    <xf numFmtId="166" fontId="72" fillId="9" borderId="64" xfId="2" applyNumberFormat="1" applyFont="1" applyFill="1" applyBorder="1" applyAlignment="1" applyProtection="1">
      <alignment vertical="center"/>
      <protection locked="0"/>
    </xf>
    <xf numFmtId="166" fontId="72" fillId="9" borderId="34" xfId="2" applyNumberFormat="1" applyFont="1" applyFill="1" applyBorder="1" applyAlignment="1" applyProtection="1">
      <alignment vertical="center"/>
      <protection locked="0"/>
    </xf>
    <xf numFmtId="166" fontId="72" fillId="9" borderId="73" xfId="2" applyNumberFormat="1" applyFont="1" applyFill="1" applyBorder="1" applyAlignment="1" applyProtection="1">
      <alignment vertical="center"/>
      <protection locked="0"/>
    </xf>
    <xf numFmtId="0" fontId="24" fillId="0" borderId="74" xfId="2" applyFont="1" applyFill="1" applyBorder="1" applyAlignment="1" applyProtection="1">
      <alignment horizontal="left" vertical="center"/>
    </xf>
    <xf numFmtId="0" fontId="24" fillId="0" borderId="0" xfId="2" applyFont="1" applyFill="1" applyBorder="1" applyAlignment="1" applyProtection="1">
      <alignment horizontal="left" vertical="center"/>
    </xf>
    <xf numFmtId="0" fontId="50" fillId="9" borderId="64" xfId="2" applyFont="1" applyFill="1" applyBorder="1" applyAlignment="1" applyProtection="1">
      <alignment horizontal="center" vertical="center"/>
    </xf>
    <xf numFmtId="0" fontId="50" fillId="9" borderId="34" xfId="2" applyFont="1" applyFill="1" applyBorder="1" applyAlignment="1" applyProtection="1">
      <alignment horizontal="center" vertical="center"/>
    </xf>
    <xf numFmtId="0" fontId="50" fillId="9" borderId="73" xfId="2" applyFont="1" applyFill="1" applyBorder="1" applyAlignment="1" applyProtection="1">
      <alignment horizontal="center" vertical="center"/>
    </xf>
    <xf numFmtId="0" fontId="1" fillId="0" borderId="100" xfId="2" applyBorder="1" applyAlignment="1" applyProtection="1">
      <alignment horizontal="center" vertical="center"/>
    </xf>
    <xf numFmtId="0" fontId="1" fillId="0" borderId="92" xfId="2" applyBorder="1" applyAlignment="1" applyProtection="1">
      <alignment horizontal="center" vertical="center"/>
    </xf>
    <xf numFmtId="0" fontId="1" fillId="0" borderId="101" xfId="2" applyBorder="1" applyAlignment="1" applyProtection="1">
      <alignment horizontal="center" vertical="center"/>
    </xf>
    <xf numFmtId="0" fontId="1" fillId="0" borderId="102" xfId="2" applyBorder="1" applyAlignment="1" applyProtection="1">
      <alignment horizontal="center" vertical="center"/>
    </xf>
    <xf numFmtId="0" fontId="1" fillId="0" borderId="0" xfId="2" applyBorder="1" applyAlignment="1" applyProtection="1">
      <alignment horizontal="center" vertical="center"/>
    </xf>
    <xf numFmtId="0" fontId="1" fillId="0" borderId="103" xfId="2" applyBorder="1" applyAlignment="1" applyProtection="1">
      <alignment horizontal="center" vertical="center"/>
    </xf>
    <xf numFmtId="0" fontId="1" fillId="0" borderId="104" xfId="2" applyBorder="1" applyAlignment="1" applyProtection="1">
      <alignment horizontal="center" vertical="center"/>
    </xf>
    <xf numFmtId="0" fontId="1" fillId="0" borderId="105" xfId="2" applyBorder="1" applyAlignment="1" applyProtection="1">
      <alignment horizontal="center" vertical="center"/>
    </xf>
    <xf numFmtId="0" fontId="1" fillId="0" borderId="106" xfId="2" applyBorder="1" applyAlignment="1" applyProtection="1">
      <alignment horizontal="center" vertical="center"/>
    </xf>
    <xf numFmtId="0" fontId="73" fillId="0" borderId="0" xfId="2" applyFont="1" applyAlignment="1" applyProtection="1">
      <alignment horizontal="right" vertical="center"/>
    </xf>
    <xf numFmtId="0" fontId="73" fillId="0" borderId="0" xfId="2" applyFont="1" applyAlignment="1" applyProtection="1">
      <alignment horizontal="left" vertical="center"/>
    </xf>
    <xf numFmtId="3" fontId="74" fillId="9" borderId="64" xfId="2" applyNumberFormat="1" applyFont="1" applyFill="1" applyBorder="1" applyAlignment="1" applyProtection="1">
      <alignment vertical="center"/>
      <protection locked="0"/>
    </xf>
    <xf numFmtId="3" fontId="74" fillId="9" borderId="73" xfId="2" applyNumberFormat="1" applyFont="1" applyFill="1" applyBorder="1" applyAlignment="1" applyProtection="1">
      <alignment vertical="center"/>
      <protection locked="0"/>
    </xf>
    <xf numFmtId="0" fontId="38" fillId="6" borderId="29" xfId="3" applyFont="1" applyFill="1" applyBorder="1" applyAlignment="1">
      <alignment horizontal="center"/>
    </xf>
    <xf numFmtId="0" fontId="38" fillId="6" borderId="30" xfId="3" applyFont="1" applyFill="1" applyBorder="1" applyAlignment="1">
      <alignment horizontal="center"/>
    </xf>
    <xf numFmtId="0" fontId="38" fillId="6" borderId="31" xfId="3" applyFont="1" applyFill="1" applyBorder="1" applyAlignment="1">
      <alignment horizontal="center"/>
    </xf>
  </cellXfs>
  <cellStyles count="6">
    <cellStyle name="Kimenet" xfId="4" builtinId="21"/>
    <cellStyle name="Magyarázó szöveg" xfId="5" builtinId="53"/>
    <cellStyle name="Normál" xfId="0" builtinId="0"/>
    <cellStyle name="Normál 2" xfId="1"/>
    <cellStyle name="Normál 2 2" xfId="3"/>
    <cellStyle name="Normál 3" xfId="2"/>
  </cellStyles>
  <dxfs count="0"/>
  <tableStyles count="0" defaultTableStyle="TableStyleMedium9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54429</xdr:colOff>
      <xdr:row>0</xdr:row>
      <xdr:rowOff>0</xdr:rowOff>
    </xdr:from>
    <xdr:to>
      <xdr:col>11</xdr:col>
      <xdr:colOff>67002</xdr:colOff>
      <xdr:row>3</xdr:row>
      <xdr:rowOff>32657</xdr:rowOff>
    </xdr:to>
    <xdr:pic>
      <xdr:nvPicPr>
        <xdr:cNvPr id="4" name="Kép 3" descr="http://marketing.pte.hu/sites/marketing.pte.hu/files/files/pte_logo_magyar_angol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429" y="0"/>
          <a:ext cx="2441448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38101</xdr:colOff>
      <xdr:row>0</xdr:row>
      <xdr:rowOff>38100</xdr:rowOff>
    </xdr:from>
    <xdr:to>
      <xdr:col>9</xdr:col>
      <xdr:colOff>0</xdr:colOff>
      <xdr:row>2</xdr:row>
      <xdr:rowOff>261957</xdr:rowOff>
    </xdr:to>
    <xdr:pic>
      <xdr:nvPicPr>
        <xdr:cNvPr id="2" name="Kép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2190749" cy="6048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91440" tIns="45720" rIns="91440" bIns="4572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91440" tIns="45720" rIns="91440" bIns="4572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8"/>
  </sheetPr>
  <dimension ref="A1:AK109"/>
  <sheetViews>
    <sheetView showGridLines="0" view="pageBreakPreview" topLeftCell="A94" zoomScaleNormal="100" zoomScaleSheetLayoutView="100" workbookViewId="0">
      <selection activeCell="A87" sqref="A87:AE87"/>
    </sheetView>
  </sheetViews>
  <sheetFormatPr defaultRowHeight="11.25" x14ac:dyDescent="0.2"/>
  <cols>
    <col min="1" max="2" width="3.28515625" style="13" customWidth="1"/>
    <col min="3" max="6" width="3.42578125" style="13" customWidth="1"/>
    <col min="7" max="8" width="3.28515625" style="13" customWidth="1"/>
    <col min="9" max="13" width="3.140625" style="13" customWidth="1"/>
    <col min="14" max="14" width="3.85546875" style="13" customWidth="1"/>
    <col min="15" max="24" width="3.140625" style="13" customWidth="1"/>
    <col min="25" max="25" width="3.5703125" style="13" customWidth="1"/>
    <col min="26" max="30" width="3.140625" style="13" customWidth="1"/>
    <col min="31" max="31" width="4" style="13" customWidth="1"/>
    <col min="32" max="32" width="8.5703125" style="13" hidden="1" customWidth="1"/>
    <col min="33" max="35" width="9.140625" style="13" hidden="1" customWidth="1"/>
    <col min="36" max="36" width="9.140625" style="13" customWidth="1"/>
    <col min="37" max="38" width="3.28515625" style="13" customWidth="1"/>
    <col min="39" max="41" width="9.140625" style="13" customWidth="1"/>
    <col min="42" max="16384" width="9.140625" style="13"/>
  </cols>
  <sheetData>
    <row r="1" spans="1:31" ht="12" customHeight="1" x14ac:dyDescent="0.2">
      <c r="M1" s="382" t="s">
        <v>95</v>
      </c>
      <c r="N1" s="382"/>
      <c r="O1" s="382"/>
      <c r="P1" s="382"/>
      <c r="Q1" s="382"/>
      <c r="R1" s="382"/>
      <c r="S1" s="382"/>
      <c r="T1" s="382"/>
      <c r="U1" s="382"/>
      <c r="V1" s="382"/>
      <c r="W1" s="382"/>
      <c r="X1" s="382"/>
      <c r="Y1" s="382"/>
      <c r="Z1" s="382"/>
      <c r="AA1" s="382"/>
      <c r="AB1" s="382"/>
      <c r="AC1" s="382"/>
      <c r="AD1" s="382"/>
      <c r="AE1" s="382"/>
    </row>
    <row r="2" spans="1:31" ht="18.75" customHeight="1" x14ac:dyDescent="0.25">
      <c r="A2" s="11"/>
      <c r="B2" s="12"/>
      <c r="C2" s="73"/>
      <c r="E2" s="77"/>
      <c r="F2" s="77"/>
      <c r="G2" s="77"/>
      <c r="H2" s="77"/>
      <c r="I2" s="77"/>
      <c r="J2" s="77"/>
      <c r="K2" s="77"/>
      <c r="L2" s="77"/>
      <c r="M2" s="382"/>
      <c r="N2" s="382"/>
      <c r="O2" s="382"/>
      <c r="P2" s="382"/>
      <c r="Q2" s="382"/>
      <c r="R2" s="382"/>
      <c r="S2" s="382"/>
      <c r="T2" s="382"/>
      <c r="U2" s="382"/>
      <c r="V2" s="382"/>
      <c r="W2" s="382"/>
      <c r="X2" s="382"/>
      <c r="Y2" s="382"/>
      <c r="Z2" s="382"/>
      <c r="AA2" s="382"/>
      <c r="AB2" s="382"/>
      <c r="AC2" s="382"/>
      <c r="AD2" s="382"/>
      <c r="AE2" s="382"/>
    </row>
    <row r="3" spans="1:31" ht="21" customHeight="1" x14ac:dyDescent="0.25">
      <c r="A3" s="11"/>
      <c r="B3" s="12"/>
      <c r="C3" s="73"/>
      <c r="D3" s="76"/>
      <c r="E3" s="76"/>
      <c r="F3" s="76"/>
      <c r="G3" s="76"/>
      <c r="H3" s="76"/>
      <c r="I3" s="76"/>
      <c r="J3" s="76"/>
      <c r="K3" s="76"/>
      <c r="L3" s="76"/>
      <c r="M3" s="382"/>
      <c r="N3" s="382"/>
      <c r="O3" s="382"/>
      <c r="P3" s="382"/>
      <c r="Q3" s="382"/>
      <c r="R3" s="382"/>
      <c r="S3" s="382"/>
      <c r="T3" s="382"/>
      <c r="U3" s="382"/>
      <c r="V3" s="382"/>
      <c r="W3" s="382"/>
      <c r="X3" s="382"/>
      <c r="Y3" s="382"/>
      <c r="Z3" s="382"/>
      <c r="AA3" s="382"/>
      <c r="AB3" s="382"/>
      <c r="AC3" s="382"/>
      <c r="AD3" s="382"/>
      <c r="AE3" s="382"/>
    </row>
    <row r="4" spans="1:31" ht="16.5" customHeight="1" x14ac:dyDescent="0.25">
      <c r="A4" s="11"/>
      <c r="B4" s="12"/>
      <c r="C4" s="384" t="s">
        <v>62</v>
      </c>
      <c r="D4" s="384"/>
      <c r="E4" s="384"/>
      <c r="F4" s="384"/>
      <c r="G4" s="384"/>
      <c r="H4" s="384"/>
      <c r="I4" s="383">
        <v>43418</v>
      </c>
      <c r="J4" s="383"/>
      <c r="K4" s="383"/>
      <c r="L4" s="383"/>
      <c r="M4" s="382"/>
      <c r="N4" s="382"/>
      <c r="O4" s="382"/>
      <c r="P4" s="382"/>
      <c r="Q4" s="382"/>
      <c r="R4" s="382"/>
      <c r="S4" s="382"/>
      <c r="T4" s="382"/>
      <c r="U4" s="382"/>
      <c r="V4" s="382"/>
      <c r="W4" s="382"/>
      <c r="X4" s="382"/>
      <c r="Y4" s="382"/>
      <c r="Z4" s="382"/>
      <c r="AA4" s="382"/>
      <c r="AB4" s="382"/>
      <c r="AC4" s="382"/>
      <c r="AD4" s="382"/>
      <c r="AE4" s="382"/>
    </row>
    <row r="5" spans="1:31" ht="3" customHeight="1" x14ac:dyDescent="0.25">
      <c r="A5" s="11"/>
      <c r="B5" s="12"/>
      <c r="C5" s="170"/>
      <c r="D5" s="170"/>
      <c r="E5" s="170"/>
      <c r="F5" s="170"/>
      <c r="G5" s="170"/>
      <c r="H5" s="170"/>
      <c r="I5" s="166"/>
      <c r="J5" s="166"/>
      <c r="K5" s="166"/>
      <c r="L5" s="166"/>
      <c r="M5" s="168"/>
      <c r="N5" s="168"/>
      <c r="O5" s="168"/>
      <c r="P5" s="168"/>
      <c r="Q5" s="168"/>
      <c r="R5" s="168"/>
      <c r="S5" s="168"/>
      <c r="T5" s="168"/>
      <c r="U5" s="168"/>
      <c r="V5" s="168"/>
      <c r="W5" s="168"/>
      <c r="X5" s="168"/>
      <c r="Y5" s="168"/>
      <c r="Z5" s="168"/>
      <c r="AA5" s="168"/>
      <c r="AB5" s="168"/>
      <c r="AC5" s="168"/>
      <c r="AD5" s="168"/>
      <c r="AE5" s="168"/>
    </row>
    <row r="6" spans="1:31" ht="12.75" x14ac:dyDescent="0.2">
      <c r="B6" s="14"/>
      <c r="C6" s="213" t="s">
        <v>45</v>
      </c>
      <c r="D6" s="213"/>
      <c r="E6" s="213"/>
      <c r="F6" s="213"/>
      <c r="G6" s="213"/>
      <c r="H6" s="213"/>
      <c r="I6" s="213"/>
      <c r="J6" s="213"/>
      <c r="K6" s="213"/>
      <c r="L6" s="15"/>
      <c r="M6" s="15"/>
      <c r="N6" s="15"/>
      <c r="O6" s="16"/>
      <c r="P6" s="16"/>
      <c r="T6" s="232" t="s">
        <v>1</v>
      </c>
      <c r="U6" s="232"/>
      <c r="V6" s="232"/>
      <c r="W6" s="232"/>
      <c r="X6" s="233"/>
      <c r="Y6" s="233"/>
      <c r="Z6" s="233"/>
      <c r="AA6" s="233"/>
      <c r="AB6" s="233"/>
      <c r="AC6" s="233"/>
      <c r="AD6" s="233"/>
      <c r="AE6" s="233"/>
    </row>
    <row r="7" spans="1:31" ht="3" customHeight="1" x14ac:dyDescent="0.2">
      <c r="B7" s="14"/>
      <c r="C7" s="71"/>
      <c r="D7" s="71"/>
      <c r="E7" s="71"/>
      <c r="F7" s="71"/>
      <c r="G7" s="71"/>
      <c r="H7" s="71"/>
      <c r="I7" s="71"/>
      <c r="J7" s="71"/>
      <c r="K7" s="71"/>
      <c r="L7" s="15"/>
      <c r="M7" s="15"/>
      <c r="N7" s="15"/>
      <c r="O7" s="16"/>
      <c r="P7" s="16"/>
      <c r="Q7" s="18"/>
      <c r="R7" s="18"/>
      <c r="S7" s="18"/>
      <c r="T7" s="18"/>
      <c r="U7" s="72"/>
      <c r="V7" s="72"/>
      <c r="W7" s="72"/>
      <c r="X7" s="72"/>
      <c r="Y7" s="72"/>
      <c r="Z7" s="72"/>
      <c r="AA7" s="72"/>
      <c r="AB7" s="72"/>
      <c r="AC7" s="72"/>
      <c r="AD7" s="72"/>
    </row>
    <row r="8" spans="1:31" ht="12.75" x14ac:dyDescent="0.2">
      <c r="A8" s="343" t="s">
        <v>44</v>
      </c>
      <c r="B8" s="343"/>
      <c r="C8" s="343"/>
      <c r="D8" s="343"/>
      <c r="E8" s="343"/>
      <c r="F8" s="343"/>
      <c r="G8" s="343"/>
      <c r="H8" s="343"/>
      <c r="I8" s="343"/>
      <c r="J8" s="343"/>
      <c r="K8" s="343"/>
      <c r="L8" s="343"/>
      <c r="M8" s="343"/>
      <c r="N8" s="343"/>
      <c r="O8" s="343"/>
      <c r="P8" s="343"/>
      <c r="Q8" s="343"/>
      <c r="T8" s="232"/>
      <c r="U8" s="232"/>
      <c r="V8" s="232"/>
      <c r="W8" s="232"/>
      <c r="X8" s="229"/>
      <c r="Y8" s="229"/>
      <c r="Z8" s="229"/>
      <c r="AA8" s="229"/>
      <c r="AB8" s="229"/>
      <c r="AC8" s="229"/>
      <c r="AD8" s="229"/>
      <c r="AE8" s="229"/>
    </row>
    <row r="9" spans="1:31" ht="6" customHeight="1" x14ac:dyDescent="0.2">
      <c r="A9" s="19"/>
      <c r="B9" s="19"/>
      <c r="C9" s="19"/>
      <c r="D9" s="19"/>
      <c r="E9" s="19"/>
      <c r="F9" s="19"/>
      <c r="G9" s="19"/>
      <c r="H9" s="19"/>
      <c r="I9" s="19"/>
      <c r="J9" s="19"/>
      <c r="K9" s="18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1"/>
    </row>
    <row r="10" spans="1:31" ht="13.5" customHeight="1" x14ac:dyDescent="0.2">
      <c r="A10" s="226" t="s">
        <v>6</v>
      </c>
      <c r="B10" s="226"/>
      <c r="C10" s="226"/>
      <c r="D10" s="226"/>
      <c r="E10" s="226"/>
      <c r="F10" s="226"/>
      <c r="G10" s="226"/>
      <c r="H10" s="226"/>
      <c r="I10" s="226"/>
      <c r="J10" s="227"/>
      <c r="K10" s="40"/>
      <c r="L10" s="230" t="s">
        <v>7</v>
      </c>
      <c r="M10" s="230"/>
      <c r="N10" s="230"/>
      <c r="O10" s="230"/>
      <c r="P10" s="40"/>
      <c r="Q10" s="230" t="s">
        <v>8</v>
      </c>
      <c r="R10" s="231"/>
      <c r="S10" s="231"/>
      <c r="T10" s="231"/>
      <c r="U10" s="231"/>
      <c r="V10" s="231"/>
      <c r="W10" s="231"/>
      <c r="X10" s="228" t="str">
        <f>IF(AND(K10&lt;&gt;"",P10&lt;&gt;""),"Csak az egyiket töltse ki!","")</f>
        <v/>
      </c>
      <c r="Y10" s="228"/>
      <c r="Z10" s="228"/>
      <c r="AA10" s="228"/>
      <c r="AB10" s="228"/>
      <c r="AC10" s="228"/>
      <c r="AD10" s="228"/>
      <c r="AE10" s="228"/>
    </row>
    <row r="11" spans="1:31" ht="4.5" customHeight="1" x14ac:dyDescent="0.2">
      <c r="A11" s="23"/>
      <c r="B11" s="23"/>
      <c r="C11" s="23"/>
      <c r="D11" s="23"/>
      <c r="E11" s="23"/>
      <c r="F11" s="23"/>
      <c r="G11" s="23"/>
      <c r="H11" s="23"/>
      <c r="I11" s="23"/>
      <c r="J11" s="23"/>
      <c r="K11" s="24"/>
      <c r="L11" s="20"/>
      <c r="M11" s="20"/>
      <c r="N11" s="20"/>
      <c r="P11" s="22"/>
      <c r="Q11" s="20"/>
      <c r="R11" s="20"/>
      <c r="S11" s="20"/>
      <c r="T11" s="20"/>
      <c r="U11" s="20"/>
      <c r="V11" s="20"/>
      <c r="W11" s="20"/>
      <c r="X11" s="21"/>
    </row>
    <row r="12" spans="1:31" ht="13.5" customHeight="1" x14ac:dyDescent="0.2">
      <c r="A12" s="226" t="s">
        <v>90</v>
      </c>
      <c r="B12" s="226"/>
      <c r="C12" s="226"/>
      <c r="D12" s="226"/>
      <c r="E12" s="226"/>
      <c r="F12" s="226"/>
      <c r="G12" s="226"/>
      <c r="H12" s="226"/>
      <c r="I12" s="226"/>
      <c r="J12" s="227"/>
      <c r="K12" s="40"/>
      <c r="L12" s="230" t="s">
        <v>9</v>
      </c>
      <c r="M12" s="230"/>
      <c r="N12" s="230"/>
      <c r="O12" s="230"/>
      <c r="P12" s="40"/>
      <c r="Q12" s="230" t="s">
        <v>10</v>
      </c>
      <c r="R12" s="231"/>
      <c r="S12" s="231"/>
      <c r="T12" s="231"/>
      <c r="U12" s="231"/>
      <c r="V12" s="231"/>
      <c r="W12" s="231"/>
      <c r="X12" s="228" t="str">
        <f>IF(AND(K12&lt;&gt;"",P12&lt;&gt;""),"Csak az egyiket töltse ki!","")</f>
        <v/>
      </c>
      <c r="Y12" s="228"/>
      <c r="Z12" s="228"/>
      <c r="AA12" s="228"/>
      <c r="AB12" s="228"/>
      <c r="AC12" s="228"/>
      <c r="AD12" s="228"/>
      <c r="AE12" s="228"/>
    </row>
    <row r="13" spans="1:31" ht="6" customHeight="1" x14ac:dyDescent="0.2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4"/>
      <c r="L13" s="20"/>
      <c r="M13" s="20"/>
      <c r="N13" s="20"/>
      <c r="O13" s="22"/>
      <c r="P13" s="20"/>
      <c r="Q13" s="20"/>
      <c r="R13" s="20"/>
      <c r="S13" s="20"/>
      <c r="T13" s="20"/>
      <c r="U13" s="20"/>
      <c r="V13" s="20"/>
      <c r="W13" s="20"/>
      <c r="X13" s="17"/>
    </row>
    <row r="14" spans="1:31" ht="12.75" customHeight="1" x14ac:dyDescent="0.2">
      <c r="A14" s="217" t="s">
        <v>91</v>
      </c>
      <c r="B14" s="217"/>
      <c r="C14" s="217"/>
      <c r="D14" s="217"/>
      <c r="E14" s="217"/>
      <c r="F14" s="217"/>
      <c r="G14" s="217"/>
      <c r="H14" s="217"/>
      <c r="I14" s="217"/>
      <c r="J14" s="217"/>
      <c r="K14" s="217"/>
      <c r="L14" s="217"/>
      <c r="M14" s="217"/>
      <c r="N14" s="217"/>
      <c r="O14" s="217"/>
      <c r="P14" s="217"/>
      <c r="Q14" s="217"/>
      <c r="R14" s="217"/>
      <c r="S14" s="217"/>
      <c r="T14" s="217"/>
      <c r="U14" s="217"/>
      <c r="V14" s="217"/>
      <c r="W14" s="217"/>
      <c r="X14" s="217"/>
      <c r="Y14" s="217"/>
      <c r="Z14" s="217"/>
      <c r="AA14" s="217"/>
      <c r="AB14" s="217"/>
      <c r="AC14" s="217"/>
      <c r="AD14" s="217"/>
      <c r="AE14" s="217"/>
    </row>
    <row r="15" spans="1:31" ht="6" customHeight="1" x14ac:dyDescent="0.2">
      <c r="A15" s="25"/>
      <c r="B15" s="25"/>
      <c r="C15" s="25"/>
      <c r="D15" s="25"/>
      <c r="E15" s="25"/>
      <c r="F15" s="25"/>
      <c r="G15" s="25"/>
      <c r="H15" s="25"/>
      <c r="I15" s="25"/>
      <c r="J15" s="25"/>
      <c r="K15" s="24"/>
      <c r="L15" s="20"/>
      <c r="M15" s="20"/>
      <c r="N15" s="20"/>
      <c r="O15" s="22"/>
      <c r="P15" s="20"/>
      <c r="Q15" s="20"/>
      <c r="R15" s="20"/>
      <c r="S15" s="20"/>
      <c r="T15" s="20"/>
      <c r="U15" s="20"/>
      <c r="V15" s="20"/>
      <c r="W15" s="20"/>
      <c r="X15" s="17"/>
    </row>
    <row r="16" spans="1:31" s="26" customFormat="1" ht="17.25" customHeight="1" x14ac:dyDescent="0.2">
      <c r="A16" s="214" t="s">
        <v>115</v>
      </c>
      <c r="B16" s="215"/>
      <c r="C16" s="215"/>
      <c r="D16" s="215"/>
      <c r="E16" s="215"/>
      <c r="F16" s="215"/>
      <c r="G16" s="215"/>
      <c r="H16" s="215"/>
      <c r="I16" s="215"/>
      <c r="J16" s="215"/>
      <c r="K16" s="215"/>
      <c r="L16" s="215"/>
      <c r="M16" s="215"/>
      <c r="N16" s="215"/>
      <c r="O16" s="215"/>
      <c r="P16" s="215"/>
      <c r="Q16" s="215"/>
      <c r="R16" s="215"/>
      <c r="S16" s="215"/>
      <c r="T16" s="215"/>
      <c r="U16" s="215"/>
      <c r="V16" s="215"/>
      <c r="W16" s="215"/>
      <c r="X16" s="215"/>
      <c r="Y16" s="215"/>
      <c r="Z16" s="215"/>
      <c r="AA16" s="215"/>
      <c r="AB16" s="215"/>
      <c r="AC16" s="215"/>
      <c r="AD16" s="215"/>
      <c r="AE16" s="216"/>
    </row>
    <row r="17" spans="1:31" s="26" customFormat="1" ht="20.100000000000001" customHeight="1" x14ac:dyDescent="0.2">
      <c r="A17" s="350" t="s">
        <v>15</v>
      </c>
      <c r="B17" s="351"/>
      <c r="C17" s="351"/>
      <c r="D17" s="351"/>
      <c r="E17" s="351"/>
      <c r="F17" s="351"/>
      <c r="G17" s="351"/>
      <c r="H17" s="351"/>
      <c r="I17" s="234"/>
      <c r="J17" s="234"/>
      <c r="K17" s="234"/>
      <c r="L17" s="234"/>
      <c r="M17" s="234"/>
      <c r="N17" s="234"/>
      <c r="O17" s="234"/>
      <c r="P17" s="234"/>
      <c r="Q17" s="234"/>
      <c r="R17" s="234"/>
      <c r="S17" s="234"/>
      <c r="T17" s="234"/>
      <c r="U17" s="234"/>
      <c r="V17" s="234"/>
      <c r="W17" s="234"/>
      <c r="X17" s="234"/>
      <c r="Y17" s="234"/>
      <c r="Z17" s="234"/>
      <c r="AA17" s="234"/>
      <c r="AB17" s="234"/>
      <c r="AC17" s="234"/>
      <c r="AD17" s="234"/>
      <c r="AE17" s="235"/>
    </row>
    <row r="18" spans="1:31" s="26" customFormat="1" ht="20.100000000000001" customHeight="1" x14ac:dyDescent="0.2">
      <c r="A18" s="341" t="s">
        <v>23</v>
      </c>
      <c r="B18" s="342"/>
      <c r="C18" s="342"/>
      <c r="D18" s="342"/>
      <c r="E18" s="342"/>
      <c r="F18" s="342"/>
      <c r="G18" s="342"/>
      <c r="H18" s="342"/>
      <c r="I18" s="236"/>
      <c r="J18" s="236"/>
      <c r="K18" s="236"/>
      <c r="L18" s="236"/>
      <c r="M18" s="236"/>
      <c r="N18" s="236"/>
      <c r="O18" s="236"/>
      <c r="P18" s="236"/>
      <c r="Q18" s="236"/>
      <c r="R18" s="236"/>
      <c r="S18" s="236"/>
      <c r="T18" s="236"/>
      <c r="U18" s="236"/>
      <c r="V18" s="236"/>
      <c r="W18" s="236"/>
      <c r="X18" s="236"/>
      <c r="Y18" s="236"/>
      <c r="Z18" s="236"/>
      <c r="AA18" s="236"/>
      <c r="AB18" s="236"/>
      <c r="AC18" s="236"/>
      <c r="AD18" s="236"/>
      <c r="AE18" s="237"/>
    </row>
    <row r="19" spans="1:31" s="26" customFormat="1" ht="20.100000000000001" customHeight="1" x14ac:dyDescent="0.2">
      <c r="A19" s="223" t="s">
        <v>13</v>
      </c>
      <c r="B19" s="224"/>
      <c r="C19" s="224"/>
      <c r="D19" s="224"/>
      <c r="E19" s="224"/>
      <c r="F19" s="224"/>
      <c r="G19" s="225" t="s">
        <v>14</v>
      </c>
      <c r="H19" s="225"/>
      <c r="I19" s="221"/>
      <c r="J19" s="221"/>
      <c r="K19" s="221"/>
      <c r="L19" s="221"/>
      <c r="M19" s="221"/>
      <c r="N19" s="221"/>
      <c r="O19" s="221"/>
      <c r="P19" s="221"/>
      <c r="Q19" s="221"/>
      <c r="R19" s="221"/>
      <c r="S19" s="221"/>
      <c r="T19" s="218" t="s">
        <v>16</v>
      </c>
      <c r="U19" s="219"/>
      <c r="V19" s="220"/>
      <c r="W19" s="221"/>
      <c r="X19" s="221"/>
      <c r="Y19" s="221"/>
      <c r="Z19" s="221"/>
      <c r="AA19" s="221"/>
      <c r="AB19" s="221"/>
      <c r="AC19" s="221"/>
      <c r="AD19" s="221"/>
      <c r="AE19" s="222"/>
    </row>
    <row r="20" spans="1:31" s="27" customFormat="1" ht="21" customHeight="1" x14ac:dyDescent="0.2">
      <c r="A20" s="352" t="s">
        <v>143</v>
      </c>
      <c r="B20" s="353"/>
      <c r="C20" s="353"/>
      <c r="D20" s="353"/>
      <c r="E20" s="353"/>
      <c r="F20" s="353"/>
      <c r="G20" s="354" t="s">
        <v>14</v>
      </c>
      <c r="H20" s="354"/>
      <c r="I20" s="355"/>
      <c r="J20" s="355"/>
      <c r="K20" s="355"/>
      <c r="L20" s="355"/>
      <c r="M20" s="355"/>
      <c r="N20" s="355"/>
      <c r="O20" s="355"/>
      <c r="P20" s="355"/>
      <c r="Q20" s="355"/>
      <c r="R20" s="355"/>
      <c r="S20" s="355"/>
      <c r="T20" s="356" t="s">
        <v>142</v>
      </c>
      <c r="U20" s="357"/>
      <c r="V20" s="358"/>
      <c r="W20" s="355"/>
      <c r="X20" s="355"/>
      <c r="Y20" s="355"/>
      <c r="Z20" s="355"/>
      <c r="AA20" s="355"/>
      <c r="AB20" s="355"/>
      <c r="AC20" s="355"/>
      <c r="AD20" s="355"/>
      <c r="AE20" s="359"/>
    </row>
    <row r="21" spans="1:31" s="26" customFormat="1" ht="17.25" customHeight="1" x14ac:dyDescent="0.2">
      <c r="A21" s="214" t="s">
        <v>96</v>
      </c>
      <c r="B21" s="215"/>
      <c r="C21" s="215"/>
      <c r="D21" s="215"/>
      <c r="E21" s="215"/>
      <c r="F21" s="215"/>
      <c r="G21" s="215"/>
      <c r="H21" s="215"/>
      <c r="I21" s="215"/>
      <c r="J21" s="215"/>
      <c r="K21" s="215"/>
      <c r="L21" s="215"/>
      <c r="M21" s="215"/>
      <c r="N21" s="215"/>
      <c r="O21" s="215"/>
      <c r="P21" s="215"/>
      <c r="Q21" s="215"/>
      <c r="R21" s="215"/>
      <c r="S21" s="215"/>
      <c r="T21" s="215"/>
      <c r="U21" s="215"/>
      <c r="V21" s="215"/>
      <c r="W21" s="215"/>
      <c r="X21" s="215"/>
      <c r="Y21" s="215"/>
      <c r="Z21" s="215"/>
      <c r="AA21" s="215"/>
      <c r="AB21" s="215"/>
      <c r="AC21" s="215"/>
      <c r="AD21" s="215"/>
      <c r="AE21" s="216"/>
    </row>
    <row r="22" spans="1:31" ht="18" customHeight="1" x14ac:dyDescent="0.2">
      <c r="A22" s="337" t="s">
        <v>19</v>
      </c>
      <c r="B22" s="338"/>
      <c r="C22" s="338"/>
      <c r="D22" s="338"/>
      <c r="E22" s="338"/>
      <c r="F22" s="338"/>
      <c r="G22" s="338"/>
      <c r="H22" s="338"/>
      <c r="I22" s="346"/>
      <c r="J22" s="346"/>
      <c r="K22" s="346"/>
      <c r="L22" s="346"/>
      <c r="M22" s="346"/>
      <c r="N22" s="346"/>
      <c r="O22" s="346"/>
      <c r="P22" s="346"/>
      <c r="Q22" s="346"/>
      <c r="R22" s="346"/>
      <c r="S22" s="346"/>
      <c r="T22" s="346"/>
      <c r="U22" s="346"/>
      <c r="V22" s="346"/>
      <c r="W22" s="346"/>
      <c r="X22" s="346"/>
      <c r="Y22" s="346"/>
      <c r="Z22" s="346"/>
      <c r="AA22" s="346"/>
      <c r="AB22" s="346"/>
      <c r="AC22" s="346"/>
      <c r="AD22" s="346"/>
      <c r="AE22" s="347"/>
    </row>
    <row r="23" spans="1:31" ht="18" customHeight="1" x14ac:dyDescent="0.2">
      <c r="A23" s="332" t="s">
        <v>20</v>
      </c>
      <c r="B23" s="333"/>
      <c r="C23" s="333"/>
      <c r="D23" s="333"/>
      <c r="E23" s="333"/>
      <c r="F23" s="333"/>
      <c r="G23" s="333"/>
      <c r="H23" s="333"/>
      <c r="I23" s="339"/>
      <c r="J23" s="339"/>
      <c r="K23" s="339"/>
      <c r="L23" s="339"/>
      <c r="M23" s="339"/>
      <c r="N23" s="339"/>
      <c r="O23" s="339"/>
      <c r="P23" s="339"/>
      <c r="Q23" s="339"/>
      <c r="R23" s="339"/>
      <c r="S23" s="339"/>
      <c r="T23" s="339"/>
      <c r="U23" s="339"/>
      <c r="V23" s="339"/>
      <c r="W23" s="339"/>
      <c r="X23" s="339"/>
      <c r="Y23" s="339"/>
      <c r="Z23" s="339"/>
      <c r="AA23" s="339"/>
      <c r="AB23" s="339"/>
      <c r="AC23" s="339"/>
      <c r="AD23" s="339"/>
      <c r="AE23" s="340"/>
    </row>
    <row r="24" spans="1:31" ht="18" customHeight="1" x14ac:dyDescent="0.2">
      <c r="A24" s="332" t="s">
        <v>21</v>
      </c>
      <c r="B24" s="333"/>
      <c r="C24" s="333"/>
      <c r="D24" s="333"/>
      <c r="E24" s="333"/>
      <c r="F24" s="333"/>
      <c r="G24" s="333"/>
      <c r="H24" s="333"/>
      <c r="I24" s="339"/>
      <c r="J24" s="339"/>
      <c r="K24" s="339"/>
      <c r="L24" s="339"/>
      <c r="M24" s="339"/>
      <c r="N24" s="339"/>
      <c r="O24" s="339"/>
      <c r="P24" s="339"/>
      <c r="Q24" s="339"/>
      <c r="R24" s="339"/>
      <c r="S24" s="339"/>
      <c r="T24" s="339"/>
      <c r="U24" s="339"/>
      <c r="V24" s="339"/>
      <c r="W24" s="339"/>
      <c r="X24" s="339"/>
      <c r="Y24" s="339"/>
      <c r="Z24" s="339"/>
      <c r="AA24" s="339"/>
      <c r="AB24" s="339"/>
      <c r="AC24" s="339"/>
      <c r="AD24" s="339"/>
      <c r="AE24" s="340"/>
    </row>
    <row r="25" spans="1:31" ht="18" customHeight="1" x14ac:dyDescent="0.2">
      <c r="A25" s="395" t="s">
        <v>22</v>
      </c>
      <c r="B25" s="396"/>
      <c r="C25" s="396"/>
      <c r="D25" s="396"/>
      <c r="E25" s="396"/>
      <c r="F25" s="396"/>
      <c r="G25" s="396"/>
      <c r="H25" s="396"/>
      <c r="I25" s="348"/>
      <c r="J25" s="348"/>
      <c r="K25" s="348"/>
      <c r="L25" s="348"/>
      <c r="M25" s="348"/>
      <c r="N25" s="348"/>
      <c r="O25" s="348"/>
      <c r="P25" s="348"/>
      <c r="Q25" s="348"/>
      <c r="R25" s="348"/>
      <c r="S25" s="348"/>
      <c r="T25" s="348"/>
      <c r="U25" s="348"/>
      <c r="V25" s="348"/>
      <c r="W25" s="348"/>
      <c r="X25" s="348"/>
      <c r="Y25" s="348"/>
      <c r="Z25" s="348"/>
      <c r="AA25" s="348"/>
      <c r="AB25" s="348"/>
      <c r="AC25" s="348"/>
      <c r="AD25" s="348"/>
      <c r="AE25" s="349"/>
    </row>
    <row r="26" spans="1:31" ht="18" customHeight="1" x14ac:dyDescent="0.2">
      <c r="A26" s="341" t="s">
        <v>18</v>
      </c>
      <c r="B26" s="342"/>
      <c r="C26" s="342"/>
      <c r="D26" s="342"/>
      <c r="E26" s="342"/>
      <c r="F26" s="342"/>
      <c r="G26" s="342"/>
      <c r="H26" s="342"/>
      <c r="I26" s="339"/>
      <c r="J26" s="339"/>
      <c r="K26" s="339"/>
      <c r="L26" s="339"/>
      <c r="M26" s="339"/>
      <c r="N26" s="339"/>
      <c r="O26" s="339"/>
      <c r="P26" s="339"/>
      <c r="Q26" s="339"/>
      <c r="R26" s="339"/>
      <c r="S26" s="339"/>
      <c r="T26" s="339"/>
      <c r="U26" s="339"/>
      <c r="V26" s="339"/>
      <c r="W26" s="339"/>
      <c r="X26" s="339"/>
      <c r="Y26" s="339"/>
      <c r="Z26" s="339"/>
      <c r="AA26" s="339"/>
      <c r="AB26" s="339"/>
      <c r="AC26" s="339"/>
      <c r="AD26" s="339"/>
      <c r="AE26" s="340"/>
    </row>
    <row r="27" spans="1:31" ht="16.5" customHeight="1" x14ac:dyDescent="0.2">
      <c r="A27" s="344" t="s">
        <v>32</v>
      </c>
      <c r="B27" s="345"/>
      <c r="C27" s="345"/>
      <c r="D27" s="345"/>
      <c r="E27" s="345"/>
      <c r="F27" s="345"/>
      <c r="G27" s="345"/>
      <c r="H27" s="345"/>
      <c r="I27" s="339"/>
      <c r="J27" s="339"/>
      <c r="K27" s="339"/>
      <c r="L27" s="339"/>
      <c r="M27" s="339"/>
      <c r="N27" s="339"/>
      <c r="O27" s="339"/>
      <c r="P27" s="339"/>
      <c r="Q27" s="339"/>
      <c r="R27" s="339"/>
      <c r="S27" s="339"/>
      <c r="T27" s="339"/>
      <c r="U27" s="339"/>
      <c r="V27" s="339"/>
      <c r="W27" s="339"/>
      <c r="X27" s="339"/>
      <c r="Y27" s="339"/>
      <c r="Z27" s="339"/>
      <c r="AA27" s="339"/>
      <c r="AB27" s="339"/>
      <c r="AC27" s="339"/>
      <c r="AD27" s="339"/>
      <c r="AE27" s="340"/>
    </row>
    <row r="28" spans="1:31" ht="16.5" customHeight="1" x14ac:dyDescent="0.2">
      <c r="A28" s="334" t="s">
        <v>58</v>
      </c>
      <c r="B28" s="335"/>
      <c r="C28" s="335"/>
      <c r="D28" s="335"/>
      <c r="E28" s="335"/>
      <c r="F28" s="335"/>
      <c r="G28" s="335"/>
      <c r="H28" s="336"/>
      <c r="I28" s="339"/>
      <c r="J28" s="339"/>
      <c r="K28" s="339"/>
      <c r="L28" s="339"/>
      <c r="M28" s="339"/>
      <c r="N28" s="339"/>
      <c r="O28" s="339"/>
      <c r="P28" s="339"/>
      <c r="Q28" s="339"/>
      <c r="R28" s="339"/>
      <c r="S28" s="339"/>
      <c r="T28" s="339"/>
      <c r="U28" s="339"/>
      <c r="V28" s="339"/>
      <c r="W28" s="339"/>
      <c r="X28" s="339"/>
      <c r="Y28" s="339"/>
      <c r="Z28" s="339"/>
      <c r="AA28" s="339"/>
      <c r="AB28" s="339"/>
      <c r="AC28" s="339"/>
      <c r="AD28" s="339"/>
      <c r="AE28" s="340"/>
    </row>
    <row r="29" spans="1:31" s="26" customFormat="1" ht="20.100000000000001" customHeight="1" x14ac:dyDescent="0.2">
      <c r="A29" s="389" t="s">
        <v>17</v>
      </c>
      <c r="B29" s="390"/>
      <c r="C29" s="390"/>
      <c r="D29" s="390"/>
      <c r="E29" s="390"/>
      <c r="F29" s="390"/>
      <c r="G29" s="388" t="s">
        <v>14</v>
      </c>
      <c r="H29" s="388"/>
      <c r="I29" s="394"/>
      <c r="J29" s="394"/>
      <c r="K29" s="394"/>
      <c r="L29" s="394"/>
      <c r="M29" s="394"/>
      <c r="N29" s="394"/>
      <c r="O29" s="394"/>
      <c r="P29" s="394"/>
      <c r="Q29" s="394"/>
      <c r="R29" s="394"/>
      <c r="S29" s="394"/>
      <c r="T29" s="391" t="s">
        <v>16</v>
      </c>
      <c r="U29" s="392"/>
      <c r="V29" s="393"/>
      <c r="W29" s="401"/>
      <c r="X29" s="401"/>
      <c r="Y29" s="401"/>
      <c r="Z29" s="401"/>
      <c r="AA29" s="401"/>
      <c r="AB29" s="401"/>
      <c r="AC29" s="401"/>
      <c r="AD29" s="401"/>
      <c r="AE29" s="402"/>
    </row>
    <row r="30" spans="1:31" ht="18.75" customHeight="1" x14ac:dyDescent="0.2">
      <c r="A30" s="292" t="s">
        <v>46</v>
      </c>
      <c r="B30" s="293"/>
      <c r="C30" s="293"/>
      <c r="D30" s="293"/>
      <c r="E30" s="293"/>
      <c r="F30" s="293"/>
      <c r="G30" s="293"/>
      <c r="H30" s="293"/>
      <c r="I30" s="294" t="s">
        <v>47</v>
      </c>
      <c r="J30" s="295"/>
      <c r="K30" s="296"/>
      <c r="L30" s="296"/>
      <c r="M30" s="296"/>
      <c r="N30" s="296"/>
      <c r="O30" s="296"/>
      <c r="P30" s="296"/>
      <c r="Q30" s="296"/>
      <c r="R30" s="296"/>
      <c r="S30" s="296"/>
      <c r="T30" s="294" t="s">
        <v>48</v>
      </c>
      <c r="U30" s="297"/>
      <c r="V30" s="295"/>
      <c r="W30" s="298"/>
      <c r="X30" s="298"/>
      <c r="Y30" s="298"/>
      <c r="Z30" s="298"/>
      <c r="AA30" s="298"/>
      <c r="AB30" s="298"/>
      <c r="AC30" s="298"/>
      <c r="AD30" s="298"/>
      <c r="AE30" s="299"/>
    </row>
    <row r="31" spans="1:31" s="27" customFormat="1" ht="6" customHeight="1" x14ac:dyDescent="0.2">
      <c r="A31" s="400"/>
      <c r="B31" s="400"/>
      <c r="C31" s="400"/>
      <c r="D31" s="400"/>
      <c r="E31" s="400"/>
      <c r="F31" s="400"/>
      <c r="G31" s="400"/>
      <c r="H31" s="400"/>
      <c r="I31" s="400"/>
      <c r="J31" s="400"/>
      <c r="K31" s="400"/>
      <c r="L31" s="400"/>
      <c r="M31" s="400"/>
      <c r="N31" s="400"/>
      <c r="O31" s="400"/>
      <c r="P31" s="400"/>
      <c r="Q31" s="400"/>
      <c r="R31" s="400"/>
      <c r="S31" s="400"/>
      <c r="T31" s="400"/>
      <c r="U31" s="400"/>
      <c r="V31" s="400"/>
      <c r="W31" s="400"/>
      <c r="X31" s="400"/>
      <c r="Y31" s="400"/>
      <c r="Z31" s="400"/>
      <c r="AA31" s="400"/>
      <c r="AB31" s="400"/>
      <c r="AC31" s="400"/>
      <c r="AD31" s="400"/>
      <c r="AE31" s="400"/>
    </row>
    <row r="32" spans="1:31" ht="17.25" customHeight="1" x14ac:dyDescent="0.2">
      <c r="A32" s="403" t="s">
        <v>11</v>
      </c>
      <c r="B32" s="404"/>
      <c r="C32" s="404"/>
      <c r="D32" s="404"/>
      <c r="E32" s="404"/>
      <c r="F32" s="404"/>
      <c r="G32" s="404"/>
      <c r="H32" s="404"/>
      <c r="I32" s="404"/>
      <c r="J32" s="404"/>
      <c r="K32" s="404"/>
      <c r="L32" s="404"/>
      <c r="M32" s="404"/>
      <c r="N32" s="404"/>
      <c r="O32" s="404"/>
      <c r="P32" s="404"/>
      <c r="Q32" s="404"/>
      <c r="R32" s="404"/>
      <c r="S32" s="404"/>
      <c r="T32" s="404"/>
      <c r="U32" s="404"/>
      <c r="V32" s="404"/>
      <c r="W32" s="404"/>
      <c r="X32" s="404"/>
      <c r="Y32" s="404"/>
      <c r="Z32" s="404"/>
      <c r="AA32" s="404"/>
      <c r="AB32" s="404"/>
      <c r="AC32" s="404"/>
      <c r="AD32" s="404"/>
      <c r="AE32" s="405"/>
    </row>
    <row r="33" spans="1:34" s="26" customFormat="1" ht="20.25" customHeight="1" x14ac:dyDescent="0.2">
      <c r="A33" s="429" t="s">
        <v>52</v>
      </c>
      <c r="B33" s="430"/>
      <c r="C33" s="430"/>
      <c r="D33" s="430"/>
      <c r="E33" s="430"/>
      <c r="F33" s="431"/>
      <c r="G33" s="411" t="s">
        <v>51</v>
      </c>
      <c r="H33" s="411"/>
      <c r="I33" s="411"/>
      <c r="J33" s="411"/>
      <c r="K33" s="412"/>
      <c r="L33" s="302"/>
      <c r="M33" s="303"/>
      <c r="N33" s="303"/>
      <c r="O33" s="303"/>
      <c r="P33" s="303"/>
      <c r="Q33" s="304"/>
      <c r="R33" s="82"/>
      <c r="S33" s="313" t="s">
        <v>57</v>
      </c>
      <c r="T33" s="313"/>
      <c r="U33" s="313"/>
      <c r="V33" s="313"/>
      <c r="W33" s="313"/>
      <c r="X33" s="313"/>
      <c r="Y33" s="313"/>
      <c r="Z33" s="313"/>
      <c r="AA33" s="313"/>
      <c r="AB33" s="313"/>
      <c r="AC33" s="313"/>
      <c r="AD33" s="313"/>
      <c r="AE33" s="314"/>
    </row>
    <row r="34" spans="1:34" s="26" customFormat="1" ht="20.25" customHeight="1" x14ac:dyDescent="0.2">
      <c r="A34" s="413" t="s">
        <v>53</v>
      </c>
      <c r="B34" s="414"/>
      <c r="C34" s="414"/>
      <c r="D34" s="414"/>
      <c r="E34" s="414"/>
      <c r="F34" s="415"/>
      <c r="G34" s="409" t="s">
        <v>54</v>
      </c>
      <c r="H34" s="410"/>
      <c r="I34" s="410"/>
      <c r="J34" s="410"/>
      <c r="K34" s="410"/>
      <c r="L34" s="416"/>
      <c r="M34" s="417"/>
      <c r="N34" s="417"/>
      <c r="O34" s="417"/>
      <c r="P34" s="417"/>
      <c r="Q34" s="418"/>
      <c r="R34" s="28"/>
      <c r="S34" s="315"/>
      <c r="T34" s="315"/>
      <c r="U34" s="315"/>
      <c r="V34" s="315"/>
      <c r="W34" s="315"/>
      <c r="X34" s="315"/>
      <c r="Y34" s="315"/>
      <c r="Z34" s="315"/>
      <c r="AA34" s="315"/>
      <c r="AB34" s="315"/>
      <c r="AC34" s="315"/>
      <c r="AD34" s="315"/>
      <c r="AE34" s="316"/>
    </row>
    <row r="35" spans="1:34" s="26" customFormat="1" ht="20.100000000000001" customHeight="1" x14ac:dyDescent="0.2">
      <c r="A35" s="419" t="s">
        <v>55</v>
      </c>
      <c r="B35" s="420"/>
      <c r="C35" s="420"/>
      <c r="D35" s="420"/>
      <c r="E35" s="420"/>
      <c r="F35" s="421"/>
      <c r="G35" s="308" t="s">
        <v>56</v>
      </c>
      <c r="H35" s="308"/>
      <c r="I35" s="308"/>
      <c r="J35" s="308"/>
      <c r="K35" s="309"/>
      <c r="L35" s="310"/>
      <c r="M35" s="311"/>
      <c r="N35" s="311"/>
      <c r="O35" s="312"/>
      <c r="P35" s="85"/>
      <c r="Q35" s="85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4"/>
    </row>
    <row r="36" spans="1:34" s="27" customFormat="1" ht="6" customHeight="1" x14ac:dyDescent="0.2">
      <c r="A36" s="400"/>
      <c r="B36" s="400"/>
      <c r="C36" s="400"/>
      <c r="D36" s="400"/>
      <c r="E36" s="400"/>
      <c r="F36" s="400"/>
      <c r="G36" s="400"/>
      <c r="H36" s="400"/>
      <c r="I36" s="400"/>
      <c r="J36" s="400"/>
      <c r="K36" s="400"/>
      <c r="L36" s="400"/>
      <c r="M36" s="400"/>
      <c r="N36" s="400"/>
      <c r="O36" s="400"/>
      <c r="P36" s="400"/>
      <c r="Q36" s="400"/>
      <c r="R36" s="400"/>
      <c r="S36" s="400"/>
      <c r="T36" s="400"/>
      <c r="U36" s="400"/>
      <c r="V36" s="400"/>
      <c r="W36" s="400"/>
      <c r="X36" s="400"/>
      <c r="Y36" s="400"/>
      <c r="Z36" s="400"/>
      <c r="AA36" s="400"/>
      <c r="AB36" s="400"/>
      <c r="AC36" s="400"/>
      <c r="AD36" s="400"/>
      <c r="AE36" s="400"/>
    </row>
    <row r="37" spans="1:34" s="29" customFormat="1" ht="32.25" customHeight="1" x14ac:dyDescent="0.2">
      <c r="A37" s="317" t="s">
        <v>92</v>
      </c>
      <c r="B37" s="318"/>
      <c r="C37" s="318"/>
      <c r="D37" s="318"/>
      <c r="E37" s="318"/>
      <c r="F37" s="318"/>
      <c r="G37" s="318"/>
      <c r="H37" s="318"/>
      <c r="I37" s="318"/>
      <c r="J37" s="318"/>
      <c r="K37" s="318"/>
      <c r="L37" s="318"/>
      <c r="M37" s="318"/>
      <c r="N37" s="318"/>
      <c r="O37" s="318"/>
      <c r="P37" s="318"/>
      <c r="Q37" s="318"/>
      <c r="R37" s="318"/>
      <c r="S37" s="318"/>
      <c r="T37" s="318"/>
      <c r="U37" s="318"/>
      <c r="V37" s="318"/>
      <c r="W37" s="318"/>
      <c r="X37" s="318"/>
      <c r="Y37" s="318"/>
      <c r="Z37" s="318"/>
      <c r="AA37" s="318"/>
      <c r="AB37" s="318"/>
      <c r="AC37" s="318"/>
      <c r="AD37" s="318"/>
      <c r="AE37" s="319"/>
    </row>
    <row r="38" spans="1:34" s="2" customFormat="1" ht="24" customHeight="1" x14ac:dyDescent="0.2">
      <c r="A38" s="320" t="s">
        <v>124</v>
      </c>
      <c r="B38" s="321"/>
      <c r="C38" s="321"/>
      <c r="D38" s="321"/>
      <c r="E38" s="321"/>
      <c r="F38" s="321"/>
      <c r="G38" s="321"/>
      <c r="H38" s="321"/>
      <c r="I38" s="321"/>
      <c r="J38" s="321"/>
      <c r="K38" s="321"/>
      <c r="L38" s="321"/>
      <c r="M38" s="321"/>
      <c r="N38" s="321"/>
      <c r="O38" s="321"/>
      <c r="P38" s="321"/>
      <c r="Q38" s="321"/>
      <c r="R38" s="321"/>
      <c r="S38" s="321"/>
      <c r="T38" s="321"/>
      <c r="U38" s="321"/>
      <c r="V38" s="321"/>
      <c r="W38" s="321"/>
      <c r="X38" s="321"/>
      <c r="Y38" s="321"/>
      <c r="Z38" s="321"/>
      <c r="AA38" s="321"/>
      <c r="AB38" s="321"/>
      <c r="AC38" s="321"/>
      <c r="AD38" s="321"/>
      <c r="AE38" s="322"/>
    </row>
    <row r="39" spans="1:34" s="2" customFormat="1" ht="36" customHeight="1" x14ac:dyDescent="0.2">
      <c r="A39" s="397"/>
      <c r="B39" s="398"/>
      <c r="C39" s="398"/>
      <c r="D39" s="398"/>
      <c r="E39" s="398"/>
      <c r="F39" s="398"/>
      <c r="G39" s="398"/>
      <c r="H39" s="398"/>
      <c r="I39" s="398"/>
      <c r="J39" s="398"/>
      <c r="K39" s="398"/>
      <c r="L39" s="398"/>
      <c r="M39" s="398"/>
      <c r="N39" s="398"/>
      <c r="O39" s="398"/>
      <c r="P39" s="398"/>
      <c r="Q39" s="398"/>
      <c r="R39" s="398"/>
      <c r="S39" s="398"/>
      <c r="T39" s="398"/>
      <c r="U39" s="398"/>
      <c r="V39" s="398"/>
      <c r="W39" s="398"/>
      <c r="X39" s="398"/>
      <c r="Y39" s="398"/>
      <c r="Z39" s="398"/>
      <c r="AA39" s="398"/>
      <c r="AB39" s="398"/>
      <c r="AC39" s="398"/>
      <c r="AD39" s="398"/>
      <c r="AE39" s="399"/>
    </row>
    <row r="40" spans="1:34" s="2" customFormat="1" ht="36" customHeight="1" x14ac:dyDescent="0.2">
      <c r="A40" s="305"/>
      <c r="B40" s="306"/>
      <c r="C40" s="306"/>
      <c r="D40" s="306"/>
      <c r="E40" s="306"/>
      <c r="F40" s="306"/>
      <c r="G40" s="306"/>
      <c r="H40" s="306"/>
      <c r="I40" s="306"/>
      <c r="J40" s="306"/>
      <c r="K40" s="306"/>
      <c r="L40" s="306"/>
      <c r="M40" s="306"/>
      <c r="N40" s="306"/>
      <c r="O40" s="306"/>
      <c r="P40" s="306"/>
      <c r="Q40" s="306"/>
      <c r="R40" s="306"/>
      <c r="S40" s="306"/>
      <c r="T40" s="306"/>
      <c r="U40" s="306"/>
      <c r="V40" s="306"/>
      <c r="W40" s="306"/>
      <c r="X40" s="306"/>
      <c r="Y40" s="306"/>
      <c r="Z40" s="306"/>
      <c r="AA40" s="306"/>
      <c r="AB40" s="306"/>
      <c r="AC40" s="306"/>
      <c r="AD40" s="306"/>
      <c r="AE40" s="307"/>
    </row>
    <row r="41" spans="1:34" s="2" customFormat="1" ht="36" customHeight="1" x14ac:dyDescent="0.2">
      <c r="A41" s="305"/>
      <c r="B41" s="306"/>
      <c r="C41" s="306"/>
      <c r="D41" s="306"/>
      <c r="E41" s="306"/>
      <c r="F41" s="306"/>
      <c r="G41" s="306"/>
      <c r="H41" s="306"/>
      <c r="I41" s="306"/>
      <c r="J41" s="306"/>
      <c r="K41" s="306"/>
      <c r="L41" s="306"/>
      <c r="M41" s="306"/>
      <c r="N41" s="306"/>
      <c r="O41" s="306"/>
      <c r="P41" s="306"/>
      <c r="Q41" s="306"/>
      <c r="R41" s="306"/>
      <c r="S41" s="306"/>
      <c r="T41" s="306"/>
      <c r="U41" s="306"/>
      <c r="V41" s="306"/>
      <c r="W41" s="306"/>
      <c r="X41" s="306"/>
      <c r="Y41" s="306"/>
      <c r="Z41" s="306"/>
      <c r="AA41" s="306"/>
      <c r="AB41" s="306"/>
      <c r="AC41" s="306"/>
      <c r="AD41" s="306"/>
      <c r="AE41" s="307"/>
    </row>
    <row r="42" spans="1:34" s="2" customFormat="1" ht="36" customHeight="1" x14ac:dyDescent="0.2">
      <c r="A42" s="305"/>
      <c r="B42" s="306"/>
      <c r="C42" s="306"/>
      <c r="D42" s="306"/>
      <c r="E42" s="306"/>
      <c r="F42" s="306"/>
      <c r="G42" s="306"/>
      <c r="H42" s="306"/>
      <c r="I42" s="306"/>
      <c r="J42" s="306"/>
      <c r="K42" s="306"/>
      <c r="L42" s="306"/>
      <c r="M42" s="306"/>
      <c r="N42" s="306"/>
      <c r="O42" s="306"/>
      <c r="P42" s="306"/>
      <c r="Q42" s="306"/>
      <c r="R42" s="306"/>
      <c r="S42" s="306"/>
      <c r="T42" s="306"/>
      <c r="U42" s="306"/>
      <c r="V42" s="306"/>
      <c r="W42" s="306"/>
      <c r="X42" s="306"/>
      <c r="Y42" s="306"/>
      <c r="Z42" s="306"/>
      <c r="AA42" s="306"/>
      <c r="AB42" s="306"/>
      <c r="AC42" s="306"/>
      <c r="AD42" s="306"/>
      <c r="AE42" s="307"/>
    </row>
    <row r="43" spans="1:34" s="2" customFormat="1" ht="36" customHeight="1" x14ac:dyDescent="0.2">
      <c r="A43" s="406"/>
      <c r="B43" s="407"/>
      <c r="C43" s="407"/>
      <c r="D43" s="407"/>
      <c r="E43" s="407"/>
      <c r="F43" s="407"/>
      <c r="G43" s="407"/>
      <c r="H43" s="407"/>
      <c r="I43" s="407"/>
      <c r="J43" s="407"/>
      <c r="K43" s="407"/>
      <c r="L43" s="407"/>
      <c r="M43" s="407"/>
      <c r="N43" s="407"/>
      <c r="O43" s="407"/>
      <c r="P43" s="407"/>
      <c r="Q43" s="407"/>
      <c r="R43" s="407"/>
      <c r="S43" s="407"/>
      <c r="T43" s="407"/>
      <c r="U43" s="407"/>
      <c r="V43" s="407"/>
      <c r="W43" s="407"/>
      <c r="X43" s="407"/>
      <c r="Y43" s="407"/>
      <c r="Z43" s="407"/>
      <c r="AA43" s="407"/>
      <c r="AB43" s="407"/>
      <c r="AC43" s="407"/>
      <c r="AD43" s="407"/>
      <c r="AE43" s="408"/>
    </row>
    <row r="44" spans="1:34" s="27" customFormat="1" ht="6" customHeight="1" x14ac:dyDescent="0.2">
      <c r="A44" s="300"/>
      <c r="B44" s="300"/>
      <c r="C44" s="300"/>
      <c r="D44" s="300"/>
      <c r="E44" s="300"/>
      <c r="F44" s="300"/>
      <c r="G44" s="300"/>
      <c r="H44" s="300"/>
      <c r="I44" s="300"/>
      <c r="J44" s="300"/>
      <c r="K44" s="300"/>
      <c r="L44" s="300"/>
      <c r="M44" s="300"/>
      <c r="N44" s="300"/>
      <c r="O44" s="300"/>
      <c r="P44" s="300"/>
      <c r="Q44" s="300"/>
      <c r="R44" s="300"/>
      <c r="S44" s="300"/>
      <c r="T44" s="300"/>
      <c r="U44" s="300"/>
      <c r="V44" s="300"/>
      <c r="W44" s="300"/>
      <c r="X44" s="300"/>
      <c r="Y44" s="300"/>
      <c r="Z44" s="300"/>
      <c r="AA44" s="300"/>
      <c r="AB44" s="300"/>
      <c r="AC44" s="300"/>
      <c r="AD44" s="300"/>
      <c r="AE44" s="300"/>
    </row>
    <row r="45" spans="1:34" ht="17.25" customHeight="1" x14ac:dyDescent="0.2">
      <c r="A45" s="274" t="s">
        <v>59</v>
      </c>
      <c r="B45" s="272"/>
      <c r="C45" s="272"/>
      <c r="D45" s="272"/>
      <c r="E45" s="272"/>
      <c r="F45" s="272"/>
      <c r="G45" s="272"/>
      <c r="H45" s="272"/>
      <c r="I45" s="272"/>
      <c r="J45" s="272"/>
      <c r="K45" s="272"/>
      <c r="L45" s="272"/>
      <c r="M45" s="272"/>
      <c r="N45" s="272"/>
      <c r="O45" s="272"/>
      <c r="P45" s="272"/>
      <c r="Q45" s="272"/>
      <c r="R45" s="272"/>
      <c r="S45" s="272"/>
      <c r="T45" s="272"/>
      <c r="U45" s="272"/>
      <c r="V45" s="272"/>
      <c r="W45" s="329" t="str">
        <f>IF(AF45&gt;1,"Csak egy összeget írjon be!","")</f>
        <v/>
      </c>
      <c r="X45" s="329"/>
      <c r="Y45" s="329"/>
      <c r="Z45" s="329"/>
      <c r="AA45" s="329"/>
      <c r="AB45" s="329"/>
      <c r="AC45" s="329"/>
      <c r="AD45" s="329"/>
      <c r="AE45" s="330"/>
      <c r="AF45" s="81">
        <f>AF48+AF55+AF61</f>
        <v>0</v>
      </c>
      <c r="AG45" s="13">
        <f>AG48+AG55+AG61</f>
        <v>0</v>
      </c>
      <c r="AH45" s="163">
        <f>MAX(Z48,W55,W61)</f>
        <v>0</v>
      </c>
    </row>
    <row r="46" spans="1:34" ht="13.5" customHeight="1" x14ac:dyDescent="0.2">
      <c r="A46" s="323" t="s">
        <v>112</v>
      </c>
      <c r="B46" s="324"/>
      <c r="C46" s="324"/>
      <c r="D46" s="324"/>
      <c r="E46" s="324"/>
      <c r="F46" s="324"/>
      <c r="G46" s="324"/>
      <c r="H46" s="324"/>
      <c r="I46" s="324"/>
      <c r="J46" s="324"/>
      <c r="K46" s="324"/>
      <c r="L46" s="324"/>
      <c r="M46" s="324"/>
      <c r="N46" s="324"/>
      <c r="O46" s="324"/>
      <c r="P46" s="324"/>
      <c r="Q46" s="324"/>
      <c r="R46" s="324"/>
      <c r="S46" s="324"/>
      <c r="T46" s="324"/>
      <c r="U46" s="324"/>
      <c r="V46" s="324"/>
      <c r="W46" s="324"/>
      <c r="X46" s="324"/>
      <c r="Y46" s="324"/>
      <c r="Z46" s="324"/>
      <c r="AA46" s="324"/>
      <c r="AB46" s="324"/>
      <c r="AC46" s="324"/>
      <c r="AD46" s="324"/>
      <c r="AE46" s="325"/>
    </row>
    <row r="47" spans="1:34" s="3" customFormat="1" ht="6" customHeight="1" x14ac:dyDescent="0.2">
      <c r="A47" s="8"/>
      <c r="B47" s="328"/>
      <c r="C47" s="328"/>
      <c r="D47" s="328"/>
      <c r="E47" s="328"/>
      <c r="F47" s="328"/>
      <c r="G47" s="328"/>
      <c r="H47" s="328"/>
      <c r="I47" s="1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9"/>
    </row>
    <row r="48" spans="1:34" s="4" customFormat="1" ht="16.5" customHeight="1" x14ac:dyDescent="0.2">
      <c r="A48" s="80" t="str">
        <f>IF(Z48="","","X")</f>
        <v/>
      </c>
      <c r="B48" s="78" t="s">
        <v>2</v>
      </c>
      <c r="C48" s="286"/>
      <c r="D48" s="286"/>
      <c r="E48" s="286"/>
      <c r="F48" s="286"/>
      <c r="G48" s="286"/>
      <c r="H48" s="286"/>
      <c r="I48" s="286"/>
      <c r="J48" s="286"/>
      <c r="K48" s="287" t="s">
        <v>26</v>
      </c>
      <c r="L48" s="287"/>
      <c r="M48" s="286"/>
      <c r="N48" s="286"/>
      <c r="O48" s="286"/>
      <c r="P48" s="286"/>
      <c r="Q48" s="286"/>
      <c r="R48" s="286"/>
      <c r="S48" s="286"/>
      <c r="T48" s="286"/>
      <c r="U48" s="331" t="s">
        <v>27</v>
      </c>
      <c r="V48" s="331"/>
      <c r="W48" s="326" t="s">
        <v>4</v>
      </c>
      <c r="X48" s="326"/>
      <c r="Y48" s="326"/>
      <c r="Z48" s="301"/>
      <c r="AA48" s="301"/>
      <c r="AB48" s="301"/>
      <c r="AC48" s="301"/>
      <c r="AD48" s="301"/>
      <c r="AE48" s="172" t="s">
        <v>121</v>
      </c>
      <c r="AF48" s="4">
        <f>IF(A48="",0,1)</f>
        <v>0</v>
      </c>
      <c r="AG48" s="4">
        <f>IF(C48&gt;M48,1,0)</f>
        <v>0</v>
      </c>
    </row>
    <row r="49" spans="1:36" s="4" customFormat="1" ht="6.75" customHeight="1" x14ac:dyDescent="0.2">
      <c r="A49" s="288"/>
      <c r="B49" s="289"/>
      <c r="C49" s="289"/>
      <c r="D49" s="289"/>
      <c r="E49" s="289"/>
      <c r="F49" s="289"/>
      <c r="G49" s="289"/>
      <c r="H49" s="289"/>
      <c r="I49" s="289"/>
      <c r="J49" s="289"/>
      <c r="K49" s="289"/>
      <c r="L49" s="289"/>
      <c r="M49" s="289"/>
      <c r="N49" s="289"/>
      <c r="O49" s="289"/>
      <c r="P49" s="289"/>
      <c r="Q49" s="289"/>
      <c r="R49" s="289"/>
      <c r="S49" s="289"/>
      <c r="T49" s="289"/>
      <c r="U49" s="289"/>
      <c r="V49" s="289"/>
      <c r="W49" s="289"/>
      <c r="X49" s="289"/>
      <c r="Y49" s="289"/>
      <c r="Z49" s="289"/>
      <c r="AA49" s="289"/>
      <c r="AB49" s="289"/>
      <c r="AC49" s="289"/>
      <c r="AD49" s="289"/>
      <c r="AE49" s="290"/>
    </row>
    <row r="50" spans="1:36" s="4" customFormat="1" ht="14.25" customHeight="1" x14ac:dyDescent="0.2">
      <c r="A50" s="10"/>
      <c r="B50" s="6"/>
      <c r="C50" s="266" t="s">
        <v>25</v>
      </c>
      <c r="D50" s="266"/>
      <c r="E50" s="268" t="str">
        <f>IF(Z48="","",'Szám betűvel'!$C$2)</f>
        <v/>
      </c>
      <c r="F50" s="268"/>
      <c r="G50" s="268"/>
      <c r="H50" s="268"/>
      <c r="I50" s="268"/>
      <c r="J50" s="268"/>
      <c r="K50" s="268"/>
      <c r="L50" s="268"/>
      <c r="M50" s="268"/>
      <c r="N50" s="268"/>
      <c r="O50" s="268"/>
      <c r="P50" s="268"/>
      <c r="Q50" s="268"/>
      <c r="R50" s="268"/>
      <c r="S50" s="268"/>
      <c r="T50" s="331" t="s">
        <v>5</v>
      </c>
      <c r="U50" s="331"/>
      <c r="V50" s="326" t="s">
        <v>24</v>
      </c>
      <c r="W50" s="326"/>
      <c r="X50" s="326"/>
      <c r="Y50" s="326"/>
      <c r="Z50" s="326"/>
      <c r="AA50" s="326"/>
      <c r="AB50" s="326"/>
      <c r="AC50" s="326"/>
      <c r="AD50" s="326"/>
      <c r="AE50" s="327"/>
    </row>
    <row r="51" spans="1:36" s="4" customFormat="1" ht="6" customHeight="1" x14ac:dyDescent="0.2">
      <c r="A51" s="426"/>
      <c r="B51" s="427"/>
      <c r="C51" s="427"/>
      <c r="D51" s="427"/>
      <c r="E51" s="427"/>
      <c r="F51" s="427"/>
      <c r="G51" s="427"/>
      <c r="H51" s="427"/>
      <c r="I51" s="427"/>
      <c r="J51" s="427"/>
      <c r="K51" s="427"/>
      <c r="L51" s="427"/>
      <c r="M51" s="427"/>
      <c r="N51" s="427"/>
      <c r="O51" s="427"/>
      <c r="P51" s="427"/>
      <c r="Q51" s="427"/>
      <c r="R51" s="427"/>
      <c r="S51" s="427"/>
      <c r="T51" s="427"/>
      <c r="U51" s="427"/>
      <c r="V51" s="427"/>
      <c r="W51" s="427"/>
      <c r="X51" s="427"/>
      <c r="Y51" s="427"/>
      <c r="Z51" s="427"/>
      <c r="AA51" s="427"/>
      <c r="AB51" s="427"/>
      <c r="AC51" s="427"/>
      <c r="AD51" s="427"/>
      <c r="AE51" s="428"/>
    </row>
    <row r="52" spans="1:36" s="6" customFormat="1" ht="3" customHeight="1" x14ac:dyDescent="0.2">
      <c r="A52" s="427"/>
      <c r="B52" s="427"/>
      <c r="C52" s="427"/>
      <c r="D52" s="427"/>
      <c r="E52" s="427"/>
      <c r="F52" s="427"/>
      <c r="G52" s="427"/>
      <c r="H52" s="427"/>
      <c r="I52" s="427"/>
      <c r="J52" s="427"/>
      <c r="K52" s="427"/>
      <c r="L52" s="427"/>
      <c r="M52" s="427"/>
      <c r="N52" s="427"/>
      <c r="O52" s="427"/>
      <c r="P52" s="427"/>
      <c r="Q52" s="427"/>
      <c r="R52" s="427"/>
      <c r="S52" s="427"/>
      <c r="T52" s="427"/>
      <c r="U52" s="427"/>
      <c r="V52" s="427"/>
      <c r="W52" s="427"/>
      <c r="X52" s="427"/>
      <c r="Y52" s="427"/>
      <c r="Z52" s="427"/>
      <c r="AA52" s="427"/>
      <c r="AB52" s="427"/>
      <c r="AC52" s="427"/>
      <c r="AD52" s="427"/>
      <c r="AE52" s="427"/>
    </row>
    <row r="53" spans="1:36" ht="14.25" customHeight="1" x14ac:dyDescent="0.2">
      <c r="A53" s="323" t="s">
        <v>113</v>
      </c>
      <c r="B53" s="324"/>
      <c r="C53" s="324"/>
      <c r="D53" s="324"/>
      <c r="E53" s="324"/>
      <c r="F53" s="324"/>
      <c r="G53" s="324"/>
      <c r="H53" s="324"/>
      <c r="I53" s="324"/>
      <c r="J53" s="324"/>
      <c r="K53" s="324"/>
      <c r="L53" s="324"/>
      <c r="M53" s="324"/>
      <c r="N53" s="324"/>
      <c r="O53" s="324"/>
      <c r="P53" s="324"/>
      <c r="Q53" s="324"/>
      <c r="R53" s="324"/>
      <c r="S53" s="324"/>
      <c r="T53" s="324"/>
      <c r="U53" s="324"/>
      <c r="V53" s="324"/>
      <c r="W53" s="324"/>
      <c r="X53" s="324"/>
      <c r="Y53" s="324"/>
      <c r="Z53" s="324"/>
      <c r="AA53" s="324"/>
      <c r="AB53" s="324"/>
      <c r="AC53" s="324"/>
      <c r="AD53" s="324"/>
      <c r="AE53" s="325"/>
    </row>
    <row r="54" spans="1:36" s="3" customFormat="1" ht="4.5" customHeight="1" x14ac:dyDescent="0.2">
      <c r="A54" s="8"/>
      <c r="B54" s="328"/>
      <c r="C54" s="328"/>
      <c r="D54" s="328"/>
      <c r="E54" s="328"/>
      <c r="F54" s="328"/>
      <c r="G54" s="328"/>
      <c r="H54" s="328"/>
      <c r="I54" s="86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9"/>
    </row>
    <row r="55" spans="1:36" s="4" customFormat="1" ht="16.5" customHeight="1" x14ac:dyDescent="0.25">
      <c r="A55" s="80" t="str">
        <f>IF(W55="","","X")</f>
        <v/>
      </c>
      <c r="B55" s="211" t="s">
        <v>49</v>
      </c>
      <c r="C55" s="281"/>
      <c r="D55" s="281"/>
      <c r="E55" s="281"/>
      <c r="F55" s="281"/>
      <c r="G55" s="281"/>
      <c r="H55" s="281"/>
      <c r="I55" s="281"/>
      <c r="J55" s="281"/>
      <c r="K55" s="436" t="s">
        <v>26</v>
      </c>
      <c r="L55" s="436"/>
      <c r="M55" s="281"/>
      <c r="N55" s="281"/>
      <c r="O55" s="281"/>
      <c r="P55" s="281"/>
      <c r="Q55" s="281"/>
      <c r="R55" s="281"/>
      <c r="S55" s="281"/>
      <c r="T55" s="281"/>
      <c r="U55" s="282" t="s">
        <v>27</v>
      </c>
      <c r="V55" s="282"/>
      <c r="W55" s="435"/>
      <c r="X55" s="435"/>
      <c r="Y55" s="435"/>
      <c r="Z55" s="435"/>
      <c r="AA55" s="435"/>
      <c r="AB55" s="278"/>
      <c r="AC55" s="278"/>
      <c r="AD55" s="278"/>
      <c r="AE55" s="279"/>
      <c r="AF55" s="4">
        <f>IF(A55="",0,1)</f>
        <v>0</v>
      </c>
      <c r="AG55" s="4">
        <f>IF(C55&gt;M55,1,0)</f>
        <v>0</v>
      </c>
    </row>
    <row r="56" spans="1:36" s="4" customFormat="1" ht="4.5" customHeight="1" x14ac:dyDescent="0.2">
      <c r="A56" s="288"/>
      <c r="B56" s="289"/>
      <c r="C56" s="289"/>
      <c r="D56" s="289"/>
      <c r="E56" s="289"/>
      <c r="F56" s="289"/>
      <c r="G56" s="289"/>
      <c r="H56" s="289"/>
      <c r="I56" s="289"/>
      <c r="J56" s="289"/>
      <c r="K56" s="289"/>
      <c r="L56" s="289"/>
      <c r="M56" s="289"/>
      <c r="N56" s="289"/>
      <c r="O56" s="289"/>
      <c r="P56" s="289"/>
      <c r="Q56" s="289"/>
      <c r="R56" s="289"/>
      <c r="S56" s="289"/>
      <c r="T56" s="289"/>
      <c r="U56" s="289"/>
      <c r="V56" s="289"/>
      <c r="W56" s="289"/>
      <c r="X56" s="289"/>
      <c r="Y56" s="289"/>
      <c r="Z56" s="289"/>
      <c r="AA56" s="289"/>
      <c r="AB56" s="289"/>
      <c r="AC56" s="289"/>
      <c r="AD56" s="289"/>
      <c r="AE56" s="290"/>
    </row>
    <row r="57" spans="1:36" s="4" customFormat="1" ht="14.25" customHeight="1" x14ac:dyDescent="0.2">
      <c r="A57" s="283" t="s">
        <v>25</v>
      </c>
      <c r="B57" s="284"/>
      <c r="C57" s="285" t="str">
        <f>IF(W55="","",'Szám betűvel'!$C$2)</f>
        <v/>
      </c>
      <c r="D57" s="285"/>
      <c r="E57" s="285"/>
      <c r="F57" s="285"/>
      <c r="G57" s="285"/>
      <c r="H57" s="285"/>
      <c r="I57" s="285"/>
      <c r="J57" s="285"/>
      <c r="K57" s="285"/>
      <c r="L57" s="285"/>
      <c r="M57" s="285"/>
      <c r="N57" s="280" t="str">
        <f>IFERROR(VLOOKUP(AB55,Díjazás!A1:B5,2,FALSE),"")</f>
        <v/>
      </c>
      <c r="O57" s="280"/>
      <c r="P57" s="280"/>
      <c r="Q57" s="280"/>
      <c r="R57" s="280"/>
      <c r="S57" s="386" t="s">
        <v>114</v>
      </c>
      <c r="T57" s="386"/>
      <c r="U57" s="386"/>
      <c r="V57" s="386"/>
      <c r="W57" s="386"/>
      <c r="X57" s="386"/>
      <c r="Y57" s="386"/>
      <c r="Z57" s="386"/>
      <c r="AA57" s="386"/>
      <c r="AB57" s="386"/>
      <c r="AC57" s="386"/>
      <c r="AD57" s="386"/>
      <c r="AE57" s="387"/>
    </row>
    <row r="58" spans="1:36" s="7" customFormat="1" ht="27.75" customHeight="1" x14ac:dyDescent="0.2">
      <c r="A58" s="269" t="s">
        <v>116</v>
      </c>
      <c r="B58" s="270"/>
      <c r="C58" s="270"/>
      <c r="D58" s="270"/>
      <c r="E58" s="270"/>
      <c r="F58" s="270"/>
      <c r="G58" s="270"/>
      <c r="H58" s="270"/>
      <c r="I58" s="270"/>
      <c r="J58" s="270"/>
      <c r="K58" s="270"/>
      <c r="L58" s="270"/>
      <c r="M58" s="270"/>
      <c r="N58" s="270"/>
      <c r="O58" s="270"/>
      <c r="P58" s="270"/>
      <c r="Q58" s="270"/>
      <c r="R58" s="270"/>
      <c r="S58" s="270"/>
      <c r="T58" s="270"/>
      <c r="U58" s="270"/>
      <c r="V58" s="270"/>
      <c r="W58" s="270"/>
      <c r="X58" s="270"/>
      <c r="Y58" s="270"/>
      <c r="Z58" s="270"/>
      <c r="AA58" s="270"/>
      <c r="AB58" s="270"/>
      <c r="AC58" s="270"/>
      <c r="AD58" s="270"/>
      <c r="AE58" s="271"/>
    </row>
    <row r="59" spans="1:36" s="4" customFormat="1" ht="4.5" customHeight="1" x14ac:dyDescent="0.2">
      <c r="A59" s="88"/>
      <c r="B59" s="89"/>
      <c r="C59" s="89"/>
      <c r="D59" s="89"/>
      <c r="E59" s="89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  <c r="X59" s="89"/>
      <c r="Y59" s="89"/>
      <c r="Z59" s="89"/>
      <c r="AA59" s="89"/>
      <c r="AB59" s="89"/>
      <c r="AC59" s="89"/>
      <c r="AD59" s="89"/>
      <c r="AE59" s="90"/>
    </row>
    <row r="60" spans="1:36" s="4" customFormat="1" ht="4.5" customHeight="1" x14ac:dyDescent="0.2">
      <c r="A60" s="91"/>
      <c r="B60" s="92"/>
      <c r="C60" s="92"/>
      <c r="D60" s="92"/>
      <c r="E60" s="92"/>
      <c r="F60" s="92"/>
      <c r="G60" s="92"/>
      <c r="H60" s="92"/>
      <c r="I60" s="92"/>
      <c r="J60" s="92"/>
      <c r="K60" s="92"/>
      <c r="L60" s="92"/>
      <c r="M60" s="92"/>
      <c r="N60" s="92"/>
      <c r="O60" s="92"/>
      <c r="P60" s="92"/>
      <c r="Q60" s="92"/>
      <c r="R60" s="92"/>
      <c r="S60" s="92"/>
      <c r="T60" s="92"/>
      <c r="U60" s="92"/>
      <c r="V60" s="92"/>
      <c r="W60" s="92"/>
      <c r="X60" s="92"/>
      <c r="Y60" s="92"/>
      <c r="Z60" s="92"/>
      <c r="AA60" s="92"/>
      <c r="AB60" s="92"/>
      <c r="AC60" s="92"/>
      <c r="AD60" s="92"/>
      <c r="AE60" s="93"/>
    </row>
    <row r="61" spans="1:36" s="4" customFormat="1" ht="16.5" customHeight="1" x14ac:dyDescent="0.2">
      <c r="A61" s="80" t="str">
        <f>IF(W61="","","X")</f>
        <v/>
      </c>
      <c r="B61" s="78" t="s">
        <v>50</v>
      </c>
      <c r="C61" s="286"/>
      <c r="D61" s="286"/>
      <c r="E61" s="286"/>
      <c r="F61" s="286"/>
      <c r="G61" s="286"/>
      <c r="H61" s="286"/>
      <c r="I61" s="286"/>
      <c r="J61" s="286"/>
      <c r="K61" s="287" t="s">
        <v>26</v>
      </c>
      <c r="L61" s="287"/>
      <c r="M61" s="286"/>
      <c r="N61" s="286"/>
      <c r="O61" s="286"/>
      <c r="P61" s="286"/>
      <c r="Q61" s="286"/>
      <c r="R61" s="286"/>
      <c r="S61" s="286"/>
      <c r="T61" s="286"/>
      <c r="U61" s="291" t="s">
        <v>27</v>
      </c>
      <c r="V61" s="291"/>
      <c r="W61" s="434"/>
      <c r="X61" s="434"/>
      <c r="Y61" s="434"/>
      <c r="Z61" s="434"/>
      <c r="AA61" s="434"/>
      <c r="AB61" s="434"/>
      <c r="AC61" s="432" t="s">
        <v>122</v>
      </c>
      <c r="AD61" s="432"/>
      <c r="AE61" s="433"/>
      <c r="AF61" s="107"/>
      <c r="AG61" s="4">
        <f>IF(C61&gt;M61,1,0)</f>
        <v>0</v>
      </c>
    </row>
    <row r="62" spans="1:36" s="4" customFormat="1" ht="4.5" customHeight="1" x14ac:dyDescent="0.2">
      <c r="A62" s="288"/>
      <c r="B62" s="289"/>
      <c r="C62" s="289"/>
      <c r="D62" s="289"/>
      <c r="E62" s="289"/>
      <c r="F62" s="289"/>
      <c r="G62" s="289"/>
      <c r="H62" s="289"/>
      <c r="I62" s="289"/>
      <c r="J62" s="289"/>
      <c r="K62" s="289"/>
      <c r="L62" s="289"/>
      <c r="M62" s="289"/>
      <c r="N62" s="289"/>
      <c r="O62" s="289"/>
      <c r="P62" s="289"/>
      <c r="Q62" s="289"/>
      <c r="R62" s="289"/>
      <c r="S62" s="289"/>
      <c r="T62" s="289"/>
      <c r="U62" s="289"/>
      <c r="V62" s="289"/>
      <c r="W62" s="289"/>
      <c r="X62" s="289"/>
      <c r="Y62" s="289"/>
      <c r="Z62" s="289"/>
      <c r="AA62" s="289"/>
      <c r="AB62" s="289"/>
      <c r="AC62" s="289"/>
      <c r="AD62" s="289"/>
      <c r="AE62" s="290"/>
    </row>
    <row r="63" spans="1:36" s="4" customFormat="1" ht="14.25" customHeight="1" x14ac:dyDescent="0.2">
      <c r="A63" s="10"/>
      <c r="B63" s="268" t="str">
        <f>IF(W61="","",'Szám betűvel'!$C$2)</f>
        <v/>
      </c>
      <c r="C63" s="268"/>
      <c r="D63" s="268"/>
      <c r="E63" s="268"/>
      <c r="F63" s="268"/>
      <c r="G63" s="268"/>
      <c r="H63" s="268"/>
      <c r="I63" s="268"/>
      <c r="J63" s="268"/>
      <c r="K63" s="268"/>
      <c r="L63" s="268"/>
      <c r="M63" s="268"/>
      <c r="N63" s="268"/>
      <c r="O63" s="268"/>
      <c r="P63" s="268"/>
      <c r="Q63" s="268"/>
      <c r="R63" s="268"/>
      <c r="S63" s="268"/>
      <c r="T63" s="266" t="s">
        <v>43</v>
      </c>
      <c r="U63" s="266"/>
      <c r="V63" s="266"/>
      <c r="W63" s="266"/>
      <c r="X63" s="266"/>
      <c r="Y63" s="266"/>
      <c r="Z63" s="266"/>
      <c r="AA63" s="266"/>
      <c r="AB63" s="266"/>
      <c r="AC63" s="266"/>
      <c r="AD63" s="266"/>
      <c r="AE63" s="267"/>
      <c r="AF63" s="106"/>
      <c r="AG63" s="106"/>
      <c r="AH63" s="106"/>
      <c r="AI63" s="106"/>
      <c r="AJ63" s="106"/>
    </row>
    <row r="64" spans="1:36" s="4" customFormat="1" ht="3" customHeight="1" x14ac:dyDescent="0.2">
      <c r="A64" s="108"/>
      <c r="B64" s="109"/>
      <c r="C64" s="109"/>
      <c r="D64" s="109"/>
      <c r="E64" s="109"/>
      <c r="F64" s="109"/>
      <c r="G64" s="109"/>
      <c r="H64" s="109"/>
      <c r="I64" s="109"/>
      <c r="J64" s="109"/>
      <c r="K64" s="109"/>
      <c r="L64" s="109"/>
      <c r="M64" s="109"/>
      <c r="N64" s="109"/>
      <c r="O64" s="109"/>
      <c r="P64" s="109"/>
      <c r="Q64" s="109"/>
      <c r="R64" s="109"/>
      <c r="S64" s="109"/>
      <c r="T64" s="109"/>
      <c r="U64" s="109"/>
      <c r="V64" s="109"/>
      <c r="W64" s="109"/>
      <c r="X64" s="109"/>
      <c r="Y64" s="109"/>
      <c r="Z64" s="109"/>
      <c r="AA64" s="109"/>
      <c r="AB64" s="109"/>
      <c r="AC64" s="109"/>
      <c r="AD64" s="109"/>
      <c r="AE64" s="110"/>
    </row>
    <row r="65" spans="1:37" s="4" customFormat="1" ht="6" customHeight="1" x14ac:dyDescent="0.2">
      <c r="A65" s="265"/>
      <c r="B65" s="265"/>
      <c r="C65" s="265"/>
      <c r="D65" s="265"/>
      <c r="E65" s="265"/>
      <c r="F65" s="265"/>
      <c r="G65" s="265"/>
      <c r="H65" s="265"/>
      <c r="I65" s="265"/>
      <c r="J65" s="265"/>
      <c r="K65" s="265"/>
      <c r="L65" s="265"/>
      <c r="M65" s="265"/>
      <c r="N65" s="265"/>
      <c r="O65" s="265"/>
      <c r="P65" s="265"/>
      <c r="Q65" s="265"/>
      <c r="R65" s="265"/>
      <c r="S65" s="265"/>
      <c r="T65" s="265"/>
      <c r="U65" s="265"/>
      <c r="V65" s="265"/>
      <c r="W65" s="265"/>
      <c r="X65" s="265"/>
      <c r="Y65" s="265"/>
      <c r="Z65" s="265"/>
      <c r="AA65" s="265"/>
      <c r="AB65" s="265"/>
      <c r="AC65" s="265"/>
      <c r="AD65" s="265"/>
      <c r="AE65" s="265"/>
    </row>
    <row r="66" spans="1:37" s="27" customFormat="1" ht="16.5" customHeight="1" x14ac:dyDescent="0.2">
      <c r="A66" s="274" t="s">
        <v>130</v>
      </c>
      <c r="B66" s="272"/>
      <c r="C66" s="272"/>
      <c r="D66" s="272"/>
      <c r="E66" s="272"/>
      <c r="F66" s="272"/>
      <c r="G66" s="272"/>
      <c r="H66" s="272"/>
      <c r="I66" s="272"/>
      <c r="J66" s="272"/>
      <c r="K66" s="272"/>
      <c r="L66" s="272"/>
      <c r="M66" s="272"/>
      <c r="N66" s="272"/>
      <c r="O66" s="272"/>
      <c r="P66" s="272"/>
      <c r="Q66" s="272"/>
      <c r="R66" s="272"/>
      <c r="S66" s="272"/>
      <c r="T66" s="272"/>
      <c r="U66" s="272"/>
      <c r="V66" s="272"/>
      <c r="W66" s="272"/>
      <c r="X66" s="272"/>
      <c r="Y66" s="272"/>
      <c r="Z66" s="272"/>
      <c r="AA66" s="272"/>
      <c r="AB66" s="272"/>
      <c r="AC66" s="272"/>
      <c r="AD66" s="272"/>
      <c r="AE66" s="273"/>
    </row>
    <row r="67" spans="1:37" s="27" customFormat="1" ht="3" customHeight="1" x14ac:dyDescent="0.2">
      <c r="A67" s="176"/>
      <c r="B67" s="177"/>
      <c r="C67" s="177"/>
      <c r="D67" s="177"/>
      <c r="E67" s="177"/>
      <c r="F67" s="177"/>
      <c r="G67" s="177"/>
      <c r="H67" s="177"/>
      <c r="I67" s="177"/>
      <c r="J67" s="177"/>
      <c r="K67" s="177"/>
      <c r="L67" s="177"/>
      <c r="M67" s="177"/>
      <c r="N67" s="164"/>
      <c r="O67" s="164"/>
      <c r="P67" s="164"/>
      <c r="Q67" s="164"/>
      <c r="R67" s="164"/>
      <c r="S67" s="164"/>
      <c r="T67" s="164"/>
      <c r="U67" s="164"/>
      <c r="V67" s="164"/>
      <c r="W67" s="164"/>
      <c r="X67" s="164"/>
      <c r="Y67" s="164"/>
      <c r="Z67" s="164"/>
      <c r="AA67" s="164"/>
      <c r="AB67" s="164"/>
      <c r="AC67" s="164"/>
      <c r="AD67" s="164"/>
      <c r="AE67" s="178"/>
    </row>
    <row r="68" spans="1:37" s="27" customFormat="1" ht="38.25" customHeight="1" x14ac:dyDescent="0.2">
      <c r="A68" s="275" t="s">
        <v>125</v>
      </c>
      <c r="B68" s="276"/>
      <c r="C68" s="276"/>
      <c r="D68" s="276"/>
      <c r="E68" s="276"/>
      <c r="F68" s="276"/>
      <c r="G68" s="276"/>
      <c r="H68" s="276"/>
      <c r="I68" s="276"/>
      <c r="J68" s="276"/>
      <c r="K68" s="276"/>
      <c r="L68" s="276"/>
      <c r="M68" s="276"/>
      <c r="N68" s="276"/>
      <c r="O68" s="276"/>
      <c r="P68" s="276"/>
      <c r="Q68" s="276"/>
      <c r="R68" s="276"/>
      <c r="S68" s="276"/>
      <c r="T68" s="276"/>
      <c r="U68" s="276"/>
      <c r="V68" s="276"/>
      <c r="W68" s="276"/>
      <c r="X68" s="276"/>
      <c r="Y68" s="276"/>
      <c r="Z68" s="276"/>
      <c r="AA68" s="276"/>
      <c r="AB68" s="276"/>
      <c r="AC68" s="276"/>
      <c r="AD68" s="276"/>
      <c r="AE68" s="277"/>
      <c r="AF68" s="175"/>
      <c r="AG68" s="175"/>
      <c r="AH68" s="175"/>
      <c r="AI68" s="175"/>
      <c r="AJ68" s="175"/>
      <c r="AK68" s="175"/>
    </row>
    <row r="69" spans="1:37" s="27" customFormat="1" ht="15" customHeight="1" x14ac:dyDescent="0.2">
      <c r="A69" s="94"/>
      <c r="B69" s="262" t="s">
        <v>14</v>
      </c>
      <c r="C69" s="262"/>
      <c r="D69" s="262"/>
      <c r="E69" s="262"/>
      <c r="F69" s="262"/>
      <c r="G69" s="263"/>
      <c r="H69" s="244"/>
      <c r="I69" s="245"/>
      <c r="J69" s="245"/>
      <c r="K69" s="245"/>
      <c r="L69" s="245"/>
      <c r="M69" s="245"/>
      <c r="N69" s="245"/>
      <c r="O69" s="245"/>
      <c r="P69" s="246"/>
      <c r="Q69" s="241" t="s">
        <v>60</v>
      </c>
      <c r="R69" s="242"/>
      <c r="S69" s="242"/>
      <c r="T69" s="242"/>
      <c r="U69" s="242"/>
      <c r="V69" s="243"/>
      <c r="W69" s="239"/>
      <c r="X69" s="239"/>
      <c r="Y69" s="239"/>
      <c r="Z69" s="239"/>
      <c r="AA69" s="239"/>
      <c r="AB69" s="239"/>
      <c r="AC69" s="239"/>
      <c r="AD69" s="239"/>
      <c r="AE69" s="240"/>
    </row>
    <row r="70" spans="1:37" s="27" customFormat="1" ht="4.5" customHeight="1" x14ac:dyDescent="0.2">
      <c r="A70" s="101"/>
      <c r="B70" s="95"/>
      <c r="C70" s="95"/>
      <c r="D70" s="95"/>
      <c r="E70" s="95"/>
      <c r="F70" s="95"/>
      <c r="G70" s="95"/>
      <c r="H70" s="96"/>
      <c r="I70" s="96"/>
      <c r="J70" s="96"/>
      <c r="K70" s="96"/>
      <c r="L70" s="96"/>
      <c r="M70" s="96"/>
      <c r="N70" s="96"/>
      <c r="O70" s="96"/>
      <c r="P70" s="96"/>
      <c r="Q70" s="97"/>
      <c r="R70" s="97"/>
      <c r="S70" s="97"/>
      <c r="T70" s="97"/>
      <c r="U70" s="97"/>
      <c r="V70" s="97"/>
      <c r="W70" s="98"/>
      <c r="X70" s="98"/>
      <c r="Y70" s="98"/>
      <c r="Z70" s="98"/>
      <c r="AA70" s="98"/>
      <c r="AB70" s="98"/>
      <c r="AC70" s="98"/>
      <c r="AD70" s="98"/>
      <c r="AE70" s="102"/>
    </row>
    <row r="71" spans="1:37" s="27" customFormat="1" ht="15" customHeight="1" x14ac:dyDescent="0.2">
      <c r="A71" s="99"/>
      <c r="B71" s="262" t="s">
        <v>61</v>
      </c>
      <c r="C71" s="262"/>
      <c r="D71" s="262"/>
      <c r="E71" s="262"/>
      <c r="F71" s="262"/>
      <c r="G71" s="263"/>
      <c r="H71" s="244"/>
      <c r="I71" s="245"/>
      <c r="J71" s="245"/>
      <c r="K71" s="245"/>
      <c r="L71" s="245"/>
      <c r="M71" s="245"/>
      <c r="N71" s="245"/>
      <c r="O71" s="245"/>
      <c r="P71" s="245"/>
      <c r="Q71" s="245"/>
      <c r="R71" s="245"/>
      <c r="S71" s="245"/>
      <c r="T71" s="245"/>
      <c r="U71" s="245"/>
      <c r="V71" s="245"/>
      <c r="W71" s="245"/>
      <c r="X71" s="245"/>
      <c r="Y71" s="245"/>
      <c r="Z71" s="245"/>
      <c r="AA71" s="245"/>
      <c r="AB71" s="245"/>
      <c r="AC71" s="245"/>
      <c r="AD71" s="245"/>
      <c r="AE71" s="264"/>
    </row>
    <row r="72" spans="1:37" s="27" customFormat="1" ht="3" customHeight="1" x14ac:dyDescent="0.2">
      <c r="A72" s="99"/>
      <c r="B72" s="173"/>
      <c r="C72" s="173"/>
      <c r="D72" s="173"/>
      <c r="E72" s="173"/>
      <c r="F72" s="173"/>
      <c r="G72" s="173"/>
      <c r="H72" s="179"/>
      <c r="I72" s="179"/>
      <c r="J72" s="179"/>
      <c r="K72" s="179"/>
      <c r="L72" s="179"/>
      <c r="M72" s="179"/>
      <c r="N72" s="179"/>
      <c r="O72" s="179"/>
      <c r="P72" s="179"/>
      <c r="Q72" s="179"/>
      <c r="R72" s="179"/>
      <c r="S72" s="179"/>
      <c r="T72" s="179"/>
      <c r="U72" s="179"/>
      <c r="V72" s="179"/>
      <c r="W72" s="179"/>
      <c r="X72" s="179"/>
      <c r="Y72" s="179"/>
      <c r="Z72" s="179"/>
      <c r="AA72" s="179"/>
      <c r="AB72" s="179"/>
      <c r="AC72" s="179"/>
      <c r="AD72" s="179"/>
      <c r="AE72" s="180"/>
    </row>
    <row r="73" spans="1:37" s="27" customFormat="1" ht="47.25" customHeight="1" x14ac:dyDescent="0.2">
      <c r="A73" s="256" t="s">
        <v>126</v>
      </c>
      <c r="B73" s="257"/>
      <c r="C73" s="257"/>
      <c r="D73" s="257"/>
      <c r="E73" s="257"/>
      <c r="F73" s="257"/>
      <c r="G73" s="257"/>
      <c r="H73" s="257"/>
      <c r="I73" s="257"/>
      <c r="J73" s="257"/>
      <c r="K73" s="258"/>
      <c r="L73" s="251"/>
      <c r="M73" s="251"/>
      <c r="N73" s="251"/>
      <c r="O73" s="251"/>
      <c r="P73" s="251"/>
      <c r="Q73" s="251"/>
      <c r="R73" s="251"/>
      <c r="S73" s="251"/>
      <c r="T73" s="251"/>
      <c r="U73" s="251"/>
      <c r="V73" s="251"/>
      <c r="W73" s="251"/>
      <c r="X73" s="251"/>
      <c r="Y73" s="251"/>
      <c r="Z73" s="251"/>
      <c r="AA73" s="251"/>
      <c r="AB73" s="251"/>
      <c r="AC73" s="251"/>
      <c r="AD73" s="174"/>
      <c r="AE73" s="100"/>
    </row>
    <row r="74" spans="1:37" s="27" customFormat="1" ht="4.5" customHeight="1" x14ac:dyDescent="0.2">
      <c r="A74" s="103"/>
      <c r="B74" s="104"/>
      <c r="C74" s="104"/>
      <c r="D74" s="104"/>
      <c r="E74" s="104"/>
      <c r="F74" s="104"/>
      <c r="G74" s="104"/>
      <c r="H74" s="104"/>
      <c r="I74" s="104"/>
      <c r="J74" s="104"/>
      <c r="K74" s="104"/>
      <c r="L74" s="104"/>
      <c r="M74" s="104"/>
      <c r="N74" s="104"/>
      <c r="O74" s="104"/>
      <c r="P74" s="104"/>
      <c r="Q74" s="104"/>
      <c r="R74" s="104"/>
      <c r="S74" s="104"/>
      <c r="T74" s="104"/>
      <c r="U74" s="104"/>
      <c r="V74" s="104"/>
      <c r="W74" s="104"/>
      <c r="X74" s="104"/>
      <c r="Y74" s="104"/>
      <c r="Z74" s="104"/>
      <c r="AA74" s="104"/>
      <c r="AB74" s="104"/>
      <c r="AC74" s="104"/>
      <c r="AD74" s="104"/>
      <c r="AE74" s="105"/>
    </row>
    <row r="75" spans="1:37" s="27" customFormat="1" ht="1.5" customHeight="1" x14ac:dyDescent="0.2">
      <c r="A75" s="164"/>
      <c r="B75" s="164"/>
      <c r="C75" s="164"/>
      <c r="D75" s="164"/>
      <c r="E75" s="164"/>
      <c r="F75" s="164"/>
      <c r="G75" s="164"/>
      <c r="H75" s="164"/>
      <c r="I75" s="164"/>
      <c r="J75" s="164"/>
      <c r="K75" s="164"/>
      <c r="L75" s="164"/>
      <c r="M75" s="164"/>
      <c r="N75" s="164"/>
      <c r="O75" s="164"/>
      <c r="P75" s="164"/>
      <c r="Q75" s="164"/>
      <c r="R75" s="164"/>
      <c r="S75" s="164"/>
      <c r="T75" s="164"/>
      <c r="U75" s="164"/>
      <c r="V75" s="164"/>
      <c r="W75" s="164"/>
      <c r="X75" s="164"/>
      <c r="Y75" s="164"/>
      <c r="Z75" s="164"/>
      <c r="AA75" s="164"/>
      <c r="AB75" s="164"/>
      <c r="AC75" s="164"/>
      <c r="AD75" s="164"/>
      <c r="AE75" s="164"/>
    </row>
    <row r="76" spans="1:37" s="27" customFormat="1" ht="4.5" customHeight="1" x14ac:dyDescent="0.2">
      <c r="A76" s="165"/>
      <c r="B76" s="165"/>
      <c r="C76" s="165"/>
      <c r="D76" s="165"/>
      <c r="E76" s="165"/>
      <c r="F76" s="165"/>
      <c r="G76" s="165"/>
      <c r="H76" s="165"/>
      <c r="I76" s="165"/>
      <c r="J76" s="165"/>
      <c r="K76" s="165"/>
      <c r="L76" s="165"/>
      <c r="M76" s="165"/>
      <c r="N76" s="252" t="s">
        <v>99</v>
      </c>
      <c r="O76" s="252"/>
      <c r="P76" s="252"/>
      <c r="Q76" s="252"/>
      <c r="R76" s="252"/>
      <c r="S76" s="252"/>
      <c r="T76" s="252"/>
      <c r="U76" s="252"/>
      <c r="V76" s="252"/>
      <c r="W76" s="252"/>
      <c r="X76" s="252"/>
      <c r="Y76" s="252"/>
      <c r="Z76" s="252"/>
      <c r="AA76" s="252"/>
      <c r="AB76" s="252"/>
      <c r="AC76" s="252"/>
      <c r="AD76" s="252"/>
      <c r="AE76" s="252"/>
    </row>
    <row r="77" spans="1:37" ht="21" customHeight="1" x14ac:dyDescent="0.2">
      <c r="A77" s="385" t="s">
        <v>100</v>
      </c>
      <c r="B77" s="385"/>
      <c r="C77" s="362" t="s">
        <v>103</v>
      </c>
      <c r="D77" s="362"/>
      <c r="E77" s="362"/>
      <c r="F77" s="362"/>
      <c r="G77" s="250"/>
      <c r="H77" s="250"/>
      <c r="I77" s="250"/>
      <c r="J77" s="250"/>
      <c r="K77" s="250"/>
      <c r="L77" s="250"/>
      <c r="M77" s="250"/>
      <c r="N77" s="252"/>
      <c r="O77" s="252"/>
      <c r="P77" s="252"/>
      <c r="Q77" s="252"/>
      <c r="R77" s="252"/>
      <c r="S77" s="252"/>
      <c r="T77" s="252"/>
      <c r="U77" s="252"/>
      <c r="V77" s="252"/>
      <c r="W77" s="252"/>
      <c r="X77" s="252"/>
      <c r="Y77" s="252"/>
      <c r="Z77" s="252"/>
      <c r="AA77" s="252"/>
      <c r="AB77" s="252"/>
      <c r="AC77" s="252"/>
      <c r="AD77" s="252"/>
      <c r="AE77" s="252"/>
      <c r="AF77" s="13">
        <f>SUM(AG77:AI77)</f>
        <v>0</v>
      </c>
      <c r="AG77" s="13">
        <f>IF(OR($B$77="",C61=""),0,IF($B$77&gt;C61,1,0))</f>
        <v>0</v>
      </c>
      <c r="AH77" s="13">
        <f>IF(OR($B$77="",C55=""),0,IF($B$77&gt;C55,1,0))</f>
        <v>0</v>
      </c>
      <c r="AI77" s="13">
        <f>IF(OR($B$77="",C48=""),0,IF($B$77&gt;C48,1,0))</f>
        <v>0</v>
      </c>
    </row>
    <row r="78" spans="1:37" s="33" customFormat="1" ht="6" customHeight="1" x14ac:dyDescent="0.25">
      <c r="A78" s="31"/>
      <c r="B78" s="31"/>
      <c r="C78" s="31"/>
      <c r="D78" s="32"/>
      <c r="E78" s="32"/>
      <c r="F78" s="32"/>
      <c r="G78" s="32"/>
      <c r="H78" s="32"/>
      <c r="I78" s="32"/>
      <c r="J78" s="32"/>
      <c r="K78" s="32"/>
      <c r="L78" s="169"/>
      <c r="M78" s="169"/>
      <c r="N78" s="169"/>
      <c r="O78" s="169"/>
      <c r="P78" s="169"/>
      <c r="Q78" s="169"/>
      <c r="R78" s="169"/>
      <c r="S78" s="169"/>
      <c r="T78" s="169"/>
      <c r="U78" s="169"/>
      <c r="V78" s="169"/>
      <c r="W78" s="169"/>
      <c r="X78" s="169"/>
      <c r="Y78" s="30"/>
      <c r="Z78" s="30"/>
      <c r="AA78" s="30"/>
      <c r="AB78" s="30"/>
      <c r="AC78" s="30"/>
      <c r="AD78" s="30"/>
      <c r="AE78" s="30"/>
    </row>
    <row r="79" spans="1:37" ht="55.5" customHeight="1" x14ac:dyDescent="0.2">
      <c r="A79" s="247" t="str">
        <f>IF(I19="","",I19)</f>
        <v/>
      </c>
      <c r="B79" s="248"/>
      <c r="C79" s="248"/>
      <c r="D79" s="248"/>
      <c r="E79" s="248"/>
      <c r="F79" s="248"/>
      <c r="G79" s="248"/>
      <c r="H79" s="248"/>
      <c r="I79" s="248"/>
      <c r="J79" s="248"/>
      <c r="K79" s="248"/>
      <c r="L79" s="249"/>
      <c r="M79" s="34"/>
      <c r="N79" s="34"/>
      <c r="O79" s="209"/>
      <c r="P79" s="209"/>
      <c r="Q79" s="209"/>
      <c r="R79" s="209"/>
      <c r="S79" s="209"/>
      <c r="T79" s="247" t="str">
        <f>IF(I29="","",I29)</f>
        <v/>
      </c>
      <c r="U79" s="248"/>
      <c r="V79" s="248"/>
      <c r="W79" s="248"/>
      <c r="X79" s="248"/>
      <c r="Y79" s="248"/>
      <c r="Z79" s="248"/>
      <c r="AA79" s="248"/>
      <c r="AB79" s="248"/>
      <c r="AC79" s="248"/>
      <c r="AD79" s="248"/>
      <c r="AE79" s="249"/>
    </row>
    <row r="80" spans="1:37" s="37" customFormat="1" ht="19.5" customHeight="1" x14ac:dyDescent="0.2">
      <c r="A80" s="238" t="s">
        <v>117</v>
      </c>
      <c r="B80" s="238"/>
      <c r="C80" s="238"/>
      <c r="D80" s="238"/>
      <c r="E80" s="238"/>
      <c r="F80" s="238"/>
      <c r="G80" s="238"/>
      <c r="H80" s="238"/>
      <c r="I80" s="238"/>
      <c r="J80" s="238"/>
      <c r="K80" s="238"/>
      <c r="L80" s="238"/>
      <c r="M80" s="35"/>
      <c r="N80" s="35"/>
      <c r="O80" s="36"/>
      <c r="P80" s="36"/>
      <c r="Q80" s="36"/>
      <c r="R80" s="36"/>
      <c r="S80" s="36"/>
      <c r="T80" s="238" t="s">
        <v>31</v>
      </c>
      <c r="U80" s="238"/>
      <c r="V80" s="238"/>
      <c r="W80" s="238"/>
      <c r="X80" s="238"/>
      <c r="Y80" s="238"/>
      <c r="Z80" s="238"/>
      <c r="AA80" s="238"/>
      <c r="AB80" s="238"/>
      <c r="AC80" s="238"/>
      <c r="AD80" s="238"/>
      <c r="AE80" s="238"/>
    </row>
    <row r="81" spans="1:31" ht="4.5" customHeight="1" x14ac:dyDescent="0.2">
      <c r="A81" s="29"/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31" ht="55.5" customHeight="1" x14ac:dyDescent="0.2">
      <c r="A82" s="259"/>
      <c r="B82" s="260"/>
      <c r="C82" s="260"/>
      <c r="D82" s="260"/>
      <c r="E82" s="260"/>
      <c r="F82" s="260"/>
      <c r="G82" s="260"/>
      <c r="H82" s="260"/>
      <c r="I82" s="260"/>
      <c r="J82" s="260"/>
      <c r="K82" s="260"/>
      <c r="L82" s="261"/>
      <c r="M82" s="253" t="str">
        <f>IF(AG45&gt;0,"A 'Díjazás formája' rovatban nem jó a dátum, javítsa!","")</f>
        <v/>
      </c>
      <c r="N82" s="254"/>
      <c r="O82" s="254"/>
      <c r="P82" s="254"/>
      <c r="Q82" s="254"/>
      <c r="R82" s="254"/>
      <c r="S82" s="255"/>
      <c r="T82" s="259"/>
      <c r="U82" s="260"/>
      <c r="V82" s="260"/>
      <c r="W82" s="260"/>
      <c r="X82" s="260"/>
      <c r="Y82" s="260"/>
      <c r="Z82" s="260"/>
      <c r="AA82" s="260"/>
      <c r="AB82" s="260"/>
      <c r="AC82" s="260"/>
      <c r="AD82" s="260"/>
      <c r="AE82" s="261"/>
    </row>
    <row r="83" spans="1:31" s="38" customFormat="1" ht="19.5" customHeight="1" x14ac:dyDescent="0.2">
      <c r="A83" s="238" t="s">
        <v>12</v>
      </c>
      <c r="B83" s="238"/>
      <c r="C83" s="238"/>
      <c r="D83" s="238"/>
      <c r="E83" s="238"/>
      <c r="F83" s="238"/>
      <c r="G83" s="238"/>
      <c r="H83" s="238"/>
      <c r="I83" s="238"/>
      <c r="J83" s="238"/>
      <c r="K83" s="238"/>
      <c r="L83" s="238"/>
      <c r="O83" s="39"/>
      <c r="P83" s="39"/>
      <c r="Q83" s="39"/>
      <c r="R83" s="39"/>
      <c r="S83" s="39"/>
      <c r="T83" s="238" t="s">
        <v>144</v>
      </c>
      <c r="U83" s="238"/>
      <c r="V83" s="238"/>
      <c r="W83" s="238"/>
      <c r="X83" s="238"/>
      <c r="Y83" s="238"/>
      <c r="Z83" s="238"/>
      <c r="AA83" s="238"/>
      <c r="AB83" s="238"/>
      <c r="AC83" s="238"/>
      <c r="AD83" s="238"/>
      <c r="AE83" s="238"/>
    </row>
    <row r="84" spans="1:31" s="38" customFormat="1" ht="3" customHeight="1" x14ac:dyDescent="0.2">
      <c r="A84" s="87"/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  <c r="O84" s="39"/>
      <c r="P84" s="39"/>
      <c r="Q84" s="39"/>
      <c r="R84" s="39"/>
      <c r="S84" s="39"/>
      <c r="T84" s="87"/>
      <c r="U84" s="87"/>
      <c r="V84" s="87"/>
      <c r="W84" s="87"/>
      <c r="X84" s="87"/>
      <c r="Y84" s="87"/>
      <c r="Z84" s="87"/>
      <c r="AA84" s="87"/>
      <c r="AB84" s="87"/>
      <c r="AC84" s="87"/>
      <c r="AD84" s="87"/>
      <c r="AE84" s="87"/>
    </row>
    <row r="85" spans="1:31" s="38" customFormat="1" ht="9.75" x14ac:dyDescent="0.2">
      <c r="A85" s="181"/>
      <c r="B85" s="181"/>
      <c r="C85" s="181"/>
      <c r="D85" s="181"/>
      <c r="E85" s="181"/>
      <c r="F85" s="181"/>
      <c r="G85" s="181"/>
      <c r="H85" s="181"/>
      <c r="I85" s="181"/>
      <c r="J85" s="181"/>
      <c r="K85" s="181"/>
      <c r="L85" s="181"/>
      <c r="O85" s="39"/>
      <c r="P85" s="39"/>
      <c r="Q85" s="39"/>
      <c r="R85" s="39"/>
      <c r="S85" s="39"/>
      <c r="T85" s="181"/>
      <c r="U85" s="181"/>
      <c r="V85" s="181"/>
      <c r="W85" s="181"/>
      <c r="X85" s="181"/>
      <c r="Y85" s="181"/>
      <c r="Z85" s="181"/>
      <c r="AA85" s="181"/>
      <c r="AB85" s="181"/>
      <c r="AC85" s="181"/>
      <c r="AD85" s="181"/>
      <c r="AE85" s="181"/>
    </row>
    <row r="86" spans="1:31" s="38" customFormat="1" ht="55.5" customHeight="1" x14ac:dyDescent="0.2">
      <c r="A86" s="259" t="str">
        <f>IF(H73="","",H73)</f>
        <v/>
      </c>
      <c r="B86" s="260"/>
      <c r="C86" s="260"/>
      <c r="D86" s="260"/>
      <c r="E86" s="260"/>
      <c r="F86" s="260"/>
      <c r="G86" s="260"/>
      <c r="H86" s="260"/>
      <c r="I86" s="260"/>
      <c r="J86" s="260"/>
      <c r="K86" s="260"/>
      <c r="L86" s="261"/>
      <c r="M86" s="253" t="str">
        <f>IF(AG49&gt;0,"A 'Díjazás formája' rovatban nem jó a dátum, javítsa!","")</f>
        <v/>
      </c>
      <c r="N86" s="254"/>
      <c r="O86" s="254"/>
      <c r="P86" s="254"/>
      <c r="Q86" s="254"/>
      <c r="R86" s="254"/>
      <c r="S86" s="255"/>
      <c r="T86" s="259"/>
      <c r="U86" s="260"/>
      <c r="V86" s="260"/>
      <c r="W86" s="260"/>
      <c r="X86" s="260"/>
      <c r="Y86" s="260"/>
      <c r="Z86" s="260"/>
      <c r="AA86" s="260"/>
      <c r="AB86" s="260"/>
      <c r="AC86" s="260"/>
      <c r="AD86" s="260"/>
      <c r="AE86" s="261"/>
    </row>
    <row r="87" spans="1:31" s="38" customFormat="1" ht="25.5" customHeight="1" x14ac:dyDescent="0.2">
      <c r="A87" s="381" t="s">
        <v>145</v>
      </c>
      <c r="B87" s="381"/>
      <c r="C87" s="381"/>
      <c r="D87" s="381"/>
      <c r="E87" s="381"/>
      <c r="F87" s="381"/>
      <c r="G87" s="381"/>
      <c r="H87" s="381"/>
      <c r="I87" s="381"/>
      <c r="J87" s="381"/>
      <c r="K87" s="381"/>
      <c r="L87" s="381"/>
      <c r="M87" s="381"/>
      <c r="N87" s="381"/>
      <c r="O87" s="381"/>
      <c r="P87" s="381"/>
      <c r="Q87" s="381"/>
      <c r="R87" s="381"/>
      <c r="S87" s="381"/>
      <c r="T87" s="381"/>
      <c r="U87" s="381"/>
      <c r="V87" s="381"/>
      <c r="W87" s="381"/>
      <c r="X87" s="381"/>
      <c r="Y87" s="381"/>
      <c r="Z87" s="381"/>
      <c r="AA87" s="381"/>
      <c r="AB87" s="381"/>
      <c r="AC87" s="381"/>
      <c r="AD87" s="381"/>
      <c r="AE87" s="381"/>
    </row>
    <row r="88" spans="1:31" s="38" customFormat="1" ht="9.75" x14ac:dyDescent="0.2">
      <c r="A88" s="238"/>
      <c r="B88" s="238"/>
      <c r="C88" s="238"/>
      <c r="D88" s="238"/>
      <c r="E88" s="238"/>
      <c r="F88" s="238"/>
      <c r="G88" s="238"/>
      <c r="H88" s="238"/>
      <c r="I88" s="238"/>
      <c r="J88" s="238"/>
      <c r="K88" s="238"/>
      <c r="L88" s="238"/>
      <c r="O88" s="39"/>
      <c r="P88" s="39"/>
      <c r="Q88" s="39"/>
      <c r="R88" s="39"/>
      <c r="S88" s="39"/>
      <c r="T88" s="238"/>
      <c r="U88" s="238"/>
      <c r="V88" s="238"/>
      <c r="W88" s="238"/>
      <c r="X88" s="238"/>
      <c r="Y88" s="238"/>
      <c r="Z88" s="238"/>
      <c r="AA88" s="238"/>
      <c r="AB88" s="238"/>
      <c r="AC88" s="238"/>
      <c r="AD88" s="238"/>
      <c r="AE88" s="238"/>
    </row>
    <row r="89" spans="1:31" s="38" customFormat="1" ht="6.75" customHeight="1" x14ac:dyDescent="0.2">
      <c r="A89" s="190"/>
      <c r="B89" s="191"/>
      <c r="C89" s="191"/>
      <c r="D89" s="191"/>
      <c r="E89" s="191"/>
      <c r="F89" s="191"/>
      <c r="G89" s="191"/>
      <c r="H89" s="191"/>
      <c r="I89" s="191"/>
      <c r="J89" s="191"/>
      <c r="K89" s="191"/>
      <c r="L89" s="191"/>
      <c r="M89" s="192"/>
      <c r="N89" s="192"/>
      <c r="O89" s="193"/>
      <c r="P89" s="193"/>
      <c r="Q89" s="193"/>
      <c r="R89" s="193"/>
      <c r="S89" s="193"/>
      <c r="T89" s="191"/>
      <c r="U89" s="191"/>
      <c r="V89" s="191"/>
      <c r="W89" s="191"/>
      <c r="X89" s="191"/>
      <c r="Y89" s="191"/>
      <c r="Z89" s="191"/>
      <c r="AA89" s="191"/>
      <c r="AB89" s="191"/>
      <c r="AC89" s="191"/>
      <c r="AD89" s="191"/>
      <c r="AE89" s="194"/>
    </row>
    <row r="90" spans="1:31" s="38" customFormat="1" ht="21" customHeight="1" x14ac:dyDescent="0.2">
      <c r="A90" s="208"/>
      <c r="B90" s="422" t="s">
        <v>132</v>
      </c>
      <c r="C90" s="422"/>
      <c r="D90" s="422"/>
      <c r="E90" s="422"/>
      <c r="F90" s="422"/>
      <c r="G90" s="422"/>
      <c r="H90" s="422"/>
      <c r="I90" s="422"/>
      <c r="J90" s="422"/>
      <c r="K90" s="422"/>
      <c r="L90" s="422"/>
      <c r="M90" s="422"/>
      <c r="N90" s="422"/>
      <c r="O90" s="422"/>
      <c r="P90" s="422"/>
      <c r="Q90" s="422"/>
      <c r="R90" s="39"/>
      <c r="S90" s="371" t="str">
        <f>T(H91)</f>
        <v/>
      </c>
      <c r="T90" s="372"/>
      <c r="U90" s="372"/>
      <c r="V90" s="372"/>
      <c r="W90" s="372"/>
      <c r="X90" s="372"/>
      <c r="Y90" s="372"/>
      <c r="Z90" s="372"/>
      <c r="AA90" s="372"/>
      <c r="AB90" s="372"/>
      <c r="AC90" s="372"/>
      <c r="AD90" s="373"/>
      <c r="AE90" s="204"/>
    </row>
    <row r="91" spans="1:31" s="38" customFormat="1" ht="12.75" customHeight="1" x14ac:dyDescent="0.2">
      <c r="A91" s="205"/>
      <c r="B91" s="423" t="s">
        <v>131</v>
      </c>
      <c r="C91" s="423"/>
      <c r="D91" s="423"/>
      <c r="E91" s="423"/>
      <c r="F91" s="423"/>
      <c r="G91" s="423"/>
      <c r="H91" s="424"/>
      <c r="I91" s="424"/>
      <c r="J91" s="424"/>
      <c r="K91" s="424"/>
      <c r="L91" s="424"/>
      <c r="M91" s="424"/>
      <c r="N91" s="424"/>
      <c r="O91" s="424"/>
      <c r="P91" s="424"/>
      <c r="Q91" s="424"/>
      <c r="R91" s="210"/>
      <c r="S91" s="374"/>
      <c r="T91" s="375"/>
      <c r="U91" s="375"/>
      <c r="V91" s="375"/>
      <c r="W91" s="375"/>
      <c r="X91" s="375"/>
      <c r="Y91" s="375"/>
      <c r="Z91" s="375"/>
      <c r="AA91" s="375"/>
      <c r="AB91" s="375"/>
      <c r="AC91" s="375"/>
      <c r="AD91" s="376"/>
      <c r="AE91" s="204"/>
    </row>
    <row r="92" spans="1:31" s="38" customFormat="1" ht="12" x14ac:dyDescent="0.2">
      <c r="A92" s="205"/>
      <c r="B92" s="425" t="s">
        <v>16</v>
      </c>
      <c r="C92" s="425"/>
      <c r="D92" s="425"/>
      <c r="E92" s="425"/>
      <c r="F92" s="425"/>
      <c r="G92" s="425"/>
      <c r="H92" s="424"/>
      <c r="I92" s="424"/>
      <c r="J92" s="424"/>
      <c r="K92" s="424"/>
      <c r="L92" s="424"/>
      <c r="M92" s="424"/>
      <c r="N92" s="424"/>
      <c r="O92" s="424"/>
      <c r="P92" s="424"/>
      <c r="Q92" s="424"/>
      <c r="S92" s="374"/>
      <c r="T92" s="375"/>
      <c r="U92" s="375"/>
      <c r="V92" s="375"/>
      <c r="W92" s="375"/>
      <c r="X92" s="375"/>
      <c r="Y92" s="375"/>
      <c r="Z92" s="375"/>
      <c r="AA92" s="375"/>
      <c r="AB92" s="375"/>
      <c r="AC92" s="375"/>
      <c r="AD92" s="376"/>
      <c r="AE92" s="204"/>
    </row>
    <row r="93" spans="1:31" s="38" customFormat="1" ht="9.75" customHeight="1" x14ac:dyDescent="0.2">
      <c r="A93" s="208"/>
      <c r="B93" s="36"/>
      <c r="C93" s="36"/>
      <c r="D93" s="36"/>
      <c r="E93" s="36"/>
      <c r="F93" s="36"/>
      <c r="G93" s="36"/>
      <c r="H93" s="36"/>
      <c r="I93" s="36"/>
      <c r="J93" s="370"/>
      <c r="K93" s="370"/>
      <c r="L93" s="370"/>
      <c r="M93" s="370"/>
      <c r="N93" s="370"/>
      <c r="O93" s="370"/>
      <c r="P93" s="370"/>
      <c r="Q93" s="370"/>
      <c r="R93" s="370"/>
      <c r="S93" s="377"/>
      <c r="T93" s="378"/>
      <c r="U93" s="378"/>
      <c r="V93" s="378"/>
      <c r="W93" s="378"/>
      <c r="X93" s="378"/>
      <c r="Y93" s="378"/>
      <c r="Z93" s="378"/>
      <c r="AA93" s="378"/>
      <c r="AB93" s="378"/>
      <c r="AC93" s="378"/>
      <c r="AD93" s="379"/>
      <c r="AE93" s="204"/>
    </row>
    <row r="94" spans="1:31" s="38" customFormat="1" ht="14.25" customHeight="1" x14ac:dyDescent="0.2">
      <c r="A94" s="206"/>
      <c r="B94" s="207"/>
      <c r="C94" s="207"/>
      <c r="D94" s="207"/>
      <c r="E94" s="207"/>
      <c r="F94" s="207"/>
      <c r="G94" s="207"/>
      <c r="H94" s="207"/>
      <c r="I94" s="195"/>
      <c r="J94" s="195"/>
      <c r="K94" s="195"/>
      <c r="L94" s="195"/>
      <c r="M94" s="195"/>
      <c r="N94" s="195"/>
      <c r="O94" s="196"/>
      <c r="P94" s="195"/>
      <c r="Q94" s="195"/>
      <c r="R94" s="195"/>
      <c r="S94" s="380" t="s">
        <v>128</v>
      </c>
      <c r="T94" s="380"/>
      <c r="U94" s="380"/>
      <c r="V94" s="380"/>
      <c r="W94" s="380"/>
      <c r="X94" s="380"/>
      <c r="Y94" s="380"/>
      <c r="Z94" s="380"/>
      <c r="AA94" s="380"/>
      <c r="AB94" s="380"/>
      <c r="AC94" s="380"/>
      <c r="AD94" s="380"/>
      <c r="AE94" s="203"/>
    </row>
    <row r="95" spans="1:31" s="38" customFormat="1" ht="15.75" customHeight="1" x14ac:dyDescent="0.2">
      <c r="A95" s="181"/>
      <c r="B95" s="181"/>
      <c r="C95" s="181"/>
      <c r="D95" s="181"/>
      <c r="E95" s="181"/>
      <c r="F95" s="181"/>
      <c r="G95" s="181"/>
      <c r="H95" s="181"/>
      <c r="I95" s="181"/>
      <c r="J95" s="181"/>
      <c r="K95" s="181"/>
      <c r="L95" s="181"/>
      <c r="O95" s="39"/>
      <c r="P95" s="39"/>
      <c r="Q95" s="39"/>
      <c r="R95" s="39"/>
      <c r="S95" s="39"/>
      <c r="T95" s="182"/>
      <c r="U95" s="182"/>
      <c r="V95" s="182"/>
      <c r="W95" s="182"/>
      <c r="X95" s="182"/>
      <c r="Y95" s="182"/>
      <c r="Z95" s="182"/>
      <c r="AA95" s="182"/>
      <c r="AB95" s="182"/>
      <c r="AC95" s="182"/>
      <c r="AD95" s="182"/>
      <c r="AE95" s="182"/>
    </row>
    <row r="96" spans="1:31" s="29" customFormat="1" ht="15" customHeight="1" x14ac:dyDescent="0.2">
      <c r="A96" s="364" t="s">
        <v>94</v>
      </c>
      <c r="B96" s="365"/>
      <c r="C96" s="365"/>
      <c r="D96" s="365"/>
      <c r="E96" s="365"/>
      <c r="F96" s="365"/>
      <c r="G96" s="365"/>
      <c r="H96" s="365"/>
      <c r="I96" s="365"/>
      <c r="J96" s="365"/>
      <c r="K96" s="365"/>
      <c r="L96" s="365"/>
      <c r="M96" s="365"/>
      <c r="N96" s="365"/>
      <c r="O96" s="365"/>
      <c r="P96" s="365"/>
      <c r="Q96" s="365"/>
      <c r="R96" s="366"/>
      <c r="S96" s="184"/>
      <c r="T96" s="197" t="s">
        <v>100</v>
      </c>
      <c r="U96" s="198"/>
      <c r="V96" s="199"/>
      <c r="W96" s="199"/>
      <c r="X96" s="199"/>
      <c r="Y96" s="199"/>
      <c r="Z96" s="199"/>
      <c r="AA96" s="199"/>
      <c r="AB96" s="199"/>
      <c r="AC96" s="199"/>
      <c r="AD96" s="199"/>
      <c r="AE96" s="199"/>
    </row>
    <row r="97" spans="1:33" s="29" customFormat="1" ht="15" customHeight="1" x14ac:dyDescent="0.2">
      <c r="A97" s="70" t="s">
        <v>29</v>
      </c>
      <c r="B97" s="360" t="s">
        <v>97</v>
      </c>
      <c r="C97" s="360"/>
      <c r="D97" s="360"/>
      <c r="E97" s="360"/>
      <c r="F97" s="360"/>
      <c r="G97" s="360"/>
      <c r="H97" s="360"/>
      <c r="I97" s="360"/>
      <c r="J97" s="360"/>
      <c r="K97" s="360"/>
      <c r="L97" s="360"/>
      <c r="M97" s="360"/>
      <c r="N97" s="360"/>
      <c r="O97" s="360"/>
      <c r="P97" s="360"/>
      <c r="Q97" s="360"/>
      <c r="R97" s="367"/>
      <c r="S97" s="186"/>
      <c r="T97" s="199"/>
      <c r="U97" s="362"/>
      <c r="V97" s="362"/>
      <c r="W97" s="362"/>
      <c r="X97" s="362"/>
      <c r="Y97" s="362"/>
      <c r="Z97" s="362"/>
      <c r="AA97" s="361"/>
      <c r="AB97" s="361"/>
      <c r="AC97" s="361"/>
      <c r="AD97" s="361"/>
      <c r="AE97" s="361"/>
    </row>
    <row r="98" spans="1:33" s="29" customFormat="1" ht="15" customHeight="1" x14ac:dyDescent="0.2">
      <c r="A98" s="187"/>
      <c r="B98" s="360"/>
      <c r="C98" s="360"/>
      <c r="D98" s="360"/>
      <c r="E98" s="360"/>
      <c r="F98" s="360"/>
      <c r="G98" s="360"/>
      <c r="H98" s="360"/>
      <c r="I98" s="360"/>
      <c r="J98" s="360"/>
      <c r="K98" s="360"/>
      <c r="L98" s="360"/>
      <c r="M98" s="360"/>
      <c r="N98" s="360"/>
      <c r="O98" s="360"/>
      <c r="P98" s="360"/>
      <c r="Q98" s="360"/>
      <c r="R98" s="367"/>
      <c r="S98" s="183"/>
      <c r="T98" s="199"/>
      <c r="U98" s="199"/>
      <c r="V98" s="199"/>
      <c r="W98" s="199"/>
      <c r="X98" s="199"/>
      <c r="Y98" s="199"/>
      <c r="Z98" s="199"/>
      <c r="AA98" s="199"/>
      <c r="AB98" s="199"/>
      <c r="AC98" s="199"/>
      <c r="AD98" s="199"/>
      <c r="AE98" s="199"/>
    </row>
    <row r="99" spans="1:33" s="29" customFormat="1" ht="11.25" customHeight="1" x14ac:dyDescent="0.2">
      <c r="A99" s="187"/>
      <c r="B99" s="360"/>
      <c r="C99" s="360"/>
      <c r="D99" s="360"/>
      <c r="E99" s="360"/>
      <c r="F99" s="360"/>
      <c r="G99" s="360"/>
      <c r="H99" s="360"/>
      <c r="I99" s="360"/>
      <c r="J99" s="360"/>
      <c r="K99" s="360"/>
      <c r="L99" s="360"/>
      <c r="M99" s="360"/>
      <c r="N99" s="360"/>
      <c r="O99" s="360"/>
      <c r="P99" s="360"/>
      <c r="Q99" s="360"/>
      <c r="R99" s="367"/>
      <c r="S99" s="183"/>
      <c r="T99" s="199"/>
      <c r="U99" s="199"/>
      <c r="V99" s="199"/>
      <c r="W99" s="199"/>
      <c r="X99" s="199"/>
      <c r="Y99" s="199"/>
      <c r="Z99" s="199"/>
      <c r="AA99" s="199"/>
      <c r="AB99" s="199"/>
      <c r="AC99" s="199"/>
      <c r="AD99" s="199"/>
      <c r="AE99" s="199"/>
    </row>
    <row r="100" spans="1:33" s="29" customFormat="1" ht="66" customHeight="1" x14ac:dyDescent="0.2">
      <c r="A100" s="70" t="s">
        <v>30</v>
      </c>
      <c r="B100" s="360" t="s">
        <v>129</v>
      </c>
      <c r="C100" s="360"/>
      <c r="D100" s="360"/>
      <c r="E100" s="360"/>
      <c r="F100" s="360"/>
      <c r="G100" s="360"/>
      <c r="H100" s="360"/>
      <c r="I100" s="360"/>
      <c r="J100" s="360"/>
      <c r="K100" s="360"/>
      <c r="L100" s="360"/>
      <c r="M100" s="360"/>
      <c r="N100" s="360"/>
      <c r="O100" s="360"/>
      <c r="P100" s="360"/>
      <c r="Q100" s="360"/>
      <c r="R100" s="367"/>
      <c r="S100" s="183"/>
      <c r="T100" s="259" t="str">
        <f>IF(I22="","",I22)</f>
        <v/>
      </c>
      <c r="U100" s="260"/>
      <c r="V100" s="260"/>
      <c r="W100" s="260"/>
      <c r="X100" s="260"/>
      <c r="Y100" s="260"/>
      <c r="Z100" s="260"/>
      <c r="AA100" s="260"/>
      <c r="AB100" s="260"/>
      <c r="AC100" s="260"/>
      <c r="AD100" s="260"/>
      <c r="AE100" s="261"/>
    </row>
    <row r="101" spans="1:33" s="29" customFormat="1" ht="19.5" customHeight="1" x14ac:dyDescent="0.2">
      <c r="A101" s="189" t="s">
        <v>127</v>
      </c>
      <c r="B101" s="360" t="s">
        <v>98</v>
      </c>
      <c r="C101" s="360"/>
      <c r="D101" s="360"/>
      <c r="E101" s="360"/>
      <c r="F101" s="360"/>
      <c r="G101" s="360"/>
      <c r="H101" s="360"/>
      <c r="I101" s="360"/>
      <c r="J101" s="360"/>
      <c r="K101" s="360"/>
      <c r="L101" s="360"/>
      <c r="M101" s="360"/>
      <c r="N101" s="360"/>
      <c r="O101" s="360"/>
      <c r="P101" s="360"/>
      <c r="Q101" s="360"/>
      <c r="R101" s="367"/>
      <c r="S101" s="183"/>
      <c r="T101" s="363" t="s">
        <v>93</v>
      </c>
      <c r="U101" s="363"/>
      <c r="V101" s="363"/>
      <c r="W101" s="363"/>
      <c r="X101" s="363"/>
      <c r="Y101" s="363"/>
      <c r="Z101" s="363"/>
      <c r="AA101" s="363"/>
      <c r="AB101" s="363"/>
      <c r="AC101" s="363"/>
      <c r="AD101" s="363"/>
      <c r="AE101" s="363"/>
    </row>
    <row r="102" spans="1:33" s="29" customFormat="1" ht="21.75" customHeight="1" x14ac:dyDescent="0.2">
      <c r="A102" s="188"/>
      <c r="B102" s="368"/>
      <c r="C102" s="368"/>
      <c r="D102" s="368"/>
      <c r="E102" s="368"/>
      <c r="F102" s="368"/>
      <c r="G102" s="368"/>
      <c r="H102" s="368"/>
      <c r="I102" s="368"/>
      <c r="J102" s="368"/>
      <c r="K102" s="368"/>
      <c r="L102" s="368"/>
      <c r="M102" s="368"/>
      <c r="N102" s="368"/>
      <c r="O102" s="368"/>
      <c r="P102" s="368"/>
      <c r="Q102" s="368"/>
      <c r="R102" s="369"/>
      <c r="S102" s="183"/>
      <c r="T102" s="199"/>
      <c r="U102" s="199"/>
      <c r="V102" s="199"/>
      <c r="W102" s="199"/>
      <c r="X102" s="199"/>
      <c r="Y102" s="199"/>
      <c r="Z102" s="199"/>
      <c r="AA102" s="199"/>
      <c r="AB102" s="199"/>
      <c r="AC102" s="199"/>
      <c r="AD102" s="199"/>
      <c r="AE102" s="199"/>
    </row>
    <row r="103" spans="1:33" s="29" customFormat="1" ht="3" customHeight="1" x14ac:dyDescent="0.2">
      <c r="B103" s="183"/>
      <c r="C103" s="183"/>
      <c r="D103" s="183"/>
      <c r="E103" s="183"/>
      <c r="F103" s="183"/>
      <c r="G103" s="183"/>
      <c r="H103" s="183"/>
      <c r="I103" s="183"/>
      <c r="J103" s="183"/>
      <c r="K103" s="183"/>
      <c r="L103" s="183"/>
      <c r="M103" s="183"/>
      <c r="N103" s="183"/>
      <c r="O103" s="183"/>
      <c r="P103" s="183"/>
      <c r="Q103" s="183"/>
      <c r="R103" s="183"/>
      <c r="S103" s="183"/>
      <c r="T103" s="79"/>
      <c r="U103" s="79"/>
      <c r="V103" s="79"/>
      <c r="W103" s="79"/>
      <c r="X103" s="79"/>
      <c r="Y103" s="79"/>
      <c r="Z103" s="79"/>
      <c r="AA103" s="79"/>
      <c r="AB103" s="79"/>
      <c r="AC103" s="79"/>
      <c r="AD103" s="79"/>
      <c r="AE103" s="79"/>
    </row>
    <row r="104" spans="1:33" s="29" customFormat="1" ht="15" hidden="1" customHeight="1" x14ac:dyDescent="0.2">
      <c r="A104" s="183"/>
      <c r="B104" s="360"/>
      <c r="C104" s="360"/>
      <c r="D104" s="360"/>
      <c r="E104" s="360"/>
      <c r="F104" s="360"/>
      <c r="G104" s="360"/>
      <c r="H104" s="360"/>
      <c r="I104" s="360"/>
      <c r="J104" s="360"/>
      <c r="K104" s="360"/>
      <c r="L104" s="360"/>
      <c r="M104" s="360"/>
      <c r="N104" s="360"/>
      <c r="O104" s="360"/>
      <c r="P104" s="360"/>
      <c r="Q104" s="360"/>
      <c r="R104" s="360"/>
      <c r="S104" s="79"/>
      <c r="T104" s="79"/>
      <c r="U104" s="79"/>
      <c r="V104" s="79"/>
      <c r="W104" s="79"/>
      <c r="X104" s="79"/>
      <c r="Y104" s="79"/>
      <c r="Z104" s="79"/>
      <c r="AA104" s="79"/>
      <c r="AB104" s="79"/>
      <c r="AC104" s="79"/>
      <c r="AD104" s="79"/>
      <c r="AE104" s="79"/>
    </row>
    <row r="105" spans="1:33" s="29" customFormat="1" ht="20.25" hidden="1" customHeight="1" x14ac:dyDescent="0.2">
      <c r="B105" s="360"/>
      <c r="C105" s="360"/>
      <c r="D105" s="360"/>
      <c r="E105" s="360"/>
      <c r="F105" s="360"/>
      <c r="G105" s="360"/>
      <c r="H105" s="360"/>
      <c r="I105" s="360"/>
      <c r="J105" s="360"/>
      <c r="K105" s="360"/>
      <c r="L105" s="360"/>
      <c r="M105" s="360"/>
      <c r="N105" s="360"/>
      <c r="O105" s="360"/>
      <c r="P105" s="360"/>
      <c r="Q105" s="360"/>
      <c r="R105" s="360"/>
      <c r="S105" s="79"/>
    </row>
    <row r="106" spans="1:33" s="29" customFormat="1" ht="0.75" hidden="1" customHeight="1" x14ac:dyDescent="0.2">
      <c r="O106" s="79"/>
      <c r="P106" s="79"/>
      <c r="Q106" s="79"/>
      <c r="R106" s="79"/>
      <c r="S106" s="79"/>
      <c r="T106" s="79"/>
      <c r="U106" s="79"/>
      <c r="V106" s="79"/>
      <c r="W106" s="79"/>
      <c r="X106" s="79"/>
      <c r="Y106" s="79"/>
      <c r="Z106" s="79"/>
      <c r="AA106" s="79"/>
      <c r="AB106" s="79"/>
      <c r="AC106" s="79"/>
      <c r="AD106" s="79"/>
      <c r="AE106" s="79"/>
    </row>
    <row r="107" spans="1:33" ht="9" customHeight="1" x14ac:dyDescent="0.2">
      <c r="A107" s="200" t="s">
        <v>0</v>
      </c>
      <c r="B107" s="200"/>
      <c r="C107" s="200"/>
      <c r="D107" s="201" t="s">
        <v>3</v>
      </c>
      <c r="E107" s="201"/>
      <c r="F107" s="201"/>
      <c r="G107" s="201"/>
      <c r="H107" s="201"/>
      <c r="I107" s="201"/>
      <c r="J107" s="201"/>
      <c r="K107" s="201"/>
      <c r="L107" s="201"/>
      <c r="M107" s="202"/>
      <c r="N107" s="202"/>
      <c r="O107" s="202"/>
      <c r="P107" s="201" t="s">
        <v>64</v>
      </c>
      <c r="Q107" s="201"/>
      <c r="R107" s="201"/>
      <c r="S107" s="201"/>
      <c r="T107" s="201"/>
      <c r="U107" s="201"/>
      <c r="V107" s="201"/>
      <c r="W107" s="201"/>
      <c r="X107" s="201"/>
      <c r="Y107" s="201"/>
      <c r="Z107" s="201"/>
      <c r="AA107" s="201"/>
      <c r="AB107" s="201"/>
      <c r="AC107" s="201"/>
      <c r="AD107" s="201"/>
      <c r="AE107" s="201"/>
      <c r="AF107" s="185"/>
      <c r="AG107" s="185"/>
    </row>
    <row r="108" spans="1:33" ht="8.25" customHeight="1" x14ac:dyDescent="0.2">
      <c r="A108" s="200"/>
      <c r="B108" s="200"/>
      <c r="C108" s="200"/>
      <c r="D108" s="201" t="s">
        <v>28</v>
      </c>
      <c r="E108" s="201"/>
      <c r="F108" s="201"/>
      <c r="G108" s="201"/>
      <c r="H108" s="201"/>
      <c r="I108" s="201"/>
      <c r="J108" s="201"/>
      <c r="K108" s="201"/>
      <c r="L108" s="201"/>
      <c r="M108" s="202"/>
      <c r="N108" s="202"/>
      <c r="O108" s="202"/>
      <c r="P108" s="201" t="s">
        <v>118</v>
      </c>
      <c r="Q108" s="201"/>
      <c r="R108" s="201"/>
      <c r="S108" s="201"/>
      <c r="T108" s="201"/>
      <c r="U108" s="201"/>
      <c r="V108" s="201"/>
      <c r="W108" s="201"/>
      <c r="X108" s="201"/>
      <c r="Y108" s="201"/>
      <c r="Z108" s="201"/>
      <c r="AA108" s="201"/>
      <c r="AB108" s="201"/>
      <c r="AC108" s="201"/>
      <c r="AD108" s="201"/>
      <c r="AE108" s="201"/>
      <c r="AF108" s="185"/>
      <c r="AG108" s="185"/>
    </row>
    <row r="109" spans="1:33" ht="9.75" customHeight="1" x14ac:dyDescent="0.2">
      <c r="A109" s="200"/>
      <c r="B109" s="200"/>
      <c r="C109" s="200"/>
      <c r="D109" s="200"/>
      <c r="E109" s="200"/>
      <c r="F109" s="200"/>
      <c r="G109" s="200"/>
      <c r="H109" s="202"/>
      <c r="I109" s="202"/>
      <c r="J109" s="202"/>
      <c r="K109" s="202"/>
      <c r="L109" s="202"/>
      <c r="M109" s="202"/>
      <c r="N109" s="202"/>
      <c r="O109" s="202"/>
      <c r="P109" s="201" t="s">
        <v>63</v>
      </c>
      <c r="Q109" s="201"/>
      <c r="R109" s="201"/>
      <c r="S109" s="201"/>
      <c r="T109" s="201"/>
      <c r="U109" s="201"/>
      <c r="V109" s="201"/>
      <c r="W109" s="201"/>
      <c r="X109" s="201"/>
      <c r="Y109" s="201"/>
      <c r="Z109" s="201"/>
      <c r="AA109" s="201"/>
      <c r="AB109" s="201"/>
      <c r="AC109" s="201"/>
      <c r="AD109" s="201"/>
      <c r="AE109" s="201"/>
      <c r="AF109" s="185"/>
      <c r="AG109" s="185"/>
    </row>
  </sheetData>
  <sheetProtection selectLockedCells="1"/>
  <dataConsolidate/>
  <mergeCells count="167">
    <mergeCell ref="G33:K33"/>
    <mergeCell ref="A34:F34"/>
    <mergeCell ref="L34:Q34"/>
    <mergeCell ref="A35:F35"/>
    <mergeCell ref="B90:Q90"/>
    <mergeCell ref="B91:G91"/>
    <mergeCell ref="H91:Q91"/>
    <mergeCell ref="B92:G92"/>
    <mergeCell ref="H92:Q92"/>
    <mergeCell ref="E50:S50"/>
    <mergeCell ref="A49:AE49"/>
    <mergeCell ref="A51:AE51"/>
    <mergeCell ref="A40:AE40"/>
    <mergeCell ref="A42:AE42"/>
    <mergeCell ref="A33:F33"/>
    <mergeCell ref="B54:H54"/>
    <mergeCell ref="A52:AE52"/>
    <mergeCell ref="AC61:AE61"/>
    <mergeCell ref="W61:AB61"/>
    <mergeCell ref="A56:AE56"/>
    <mergeCell ref="W55:AA55"/>
    <mergeCell ref="A53:AE53"/>
    <mergeCell ref="C55:J55"/>
    <mergeCell ref="K55:L55"/>
    <mergeCell ref="M1:AE4"/>
    <mergeCell ref="I4:L4"/>
    <mergeCell ref="C4:H4"/>
    <mergeCell ref="A77:B77"/>
    <mergeCell ref="C77:F77"/>
    <mergeCell ref="S57:AE57"/>
    <mergeCell ref="G29:H29"/>
    <mergeCell ref="A29:F29"/>
    <mergeCell ref="T29:V29"/>
    <mergeCell ref="I29:S29"/>
    <mergeCell ref="A25:H25"/>
    <mergeCell ref="A39:AE39"/>
    <mergeCell ref="A31:AE31"/>
    <mergeCell ref="W29:AE29"/>
    <mergeCell ref="A32:AE32"/>
    <mergeCell ref="A43:AE43"/>
    <mergeCell ref="A36:AE36"/>
    <mergeCell ref="A26:H26"/>
    <mergeCell ref="I26:AE26"/>
    <mergeCell ref="I27:AE27"/>
    <mergeCell ref="I28:AE28"/>
    <mergeCell ref="G34:K34"/>
    <mergeCell ref="W48:Y48"/>
    <mergeCell ref="U48:V48"/>
    <mergeCell ref="B104:R105"/>
    <mergeCell ref="A86:L86"/>
    <mergeCell ref="A88:L88"/>
    <mergeCell ref="AA97:AE97"/>
    <mergeCell ref="U97:Z97"/>
    <mergeCell ref="T100:AE100"/>
    <mergeCell ref="T101:AE101"/>
    <mergeCell ref="A96:R96"/>
    <mergeCell ref="B100:R100"/>
    <mergeCell ref="B101:R102"/>
    <mergeCell ref="J93:R93"/>
    <mergeCell ref="M86:S86"/>
    <mergeCell ref="T86:AE86"/>
    <mergeCell ref="T88:AE88"/>
    <mergeCell ref="B97:R99"/>
    <mergeCell ref="S90:AD93"/>
    <mergeCell ref="S94:AD94"/>
    <mergeCell ref="A87:AE87"/>
    <mergeCell ref="A24:H24"/>
    <mergeCell ref="A28:H28"/>
    <mergeCell ref="A22:H22"/>
    <mergeCell ref="X12:AE12"/>
    <mergeCell ref="I24:AE24"/>
    <mergeCell ref="A18:H18"/>
    <mergeCell ref="A8:Q8"/>
    <mergeCell ref="A27:H27"/>
    <mergeCell ref="A21:AE21"/>
    <mergeCell ref="I22:AE22"/>
    <mergeCell ref="I23:AE23"/>
    <mergeCell ref="A23:H23"/>
    <mergeCell ref="I25:AE25"/>
    <mergeCell ref="A17:H17"/>
    <mergeCell ref="A20:F20"/>
    <mergeCell ref="G20:H20"/>
    <mergeCell ref="I20:S20"/>
    <mergeCell ref="T20:V20"/>
    <mergeCell ref="W20:AE20"/>
    <mergeCell ref="A30:H30"/>
    <mergeCell ref="I30:J30"/>
    <mergeCell ref="K30:S30"/>
    <mergeCell ref="T30:V30"/>
    <mergeCell ref="W30:AE30"/>
    <mergeCell ref="A44:AE44"/>
    <mergeCell ref="M48:T48"/>
    <mergeCell ref="C50:D50"/>
    <mergeCell ref="C48:J48"/>
    <mergeCell ref="K48:L48"/>
    <mergeCell ref="Z48:AD48"/>
    <mergeCell ref="L33:Q33"/>
    <mergeCell ref="A41:AE41"/>
    <mergeCell ref="G35:K35"/>
    <mergeCell ref="L35:O35"/>
    <mergeCell ref="S33:AE34"/>
    <mergeCell ref="A37:AE37"/>
    <mergeCell ref="A38:AE38"/>
    <mergeCell ref="A46:AE46"/>
    <mergeCell ref="V50:AE50"/>
    <mergeCell ref="B47:H47"/>
    <mergeCell ref="A45:V45"/>
    <mergeCell ref="W45:AE45"/>
    <mergeCell ref="T50:U50"/>
    <mergeCell ref="A65:AE65"/>
    <mergeCell ref="T63:AE63"/>
    <mergeCell ref="B63:S63"/>
    <mergeCell ref="A58:AE58"/>
    <mergeCell ref="W66:AE66"/>
    <mergeCell ref="A66:V66"/>
    <mergeCell ref="A68:AE68"/>
    <mergeCell ref="AB55:AE55"/>
    <mergeCell ref="N57:R57"/>
    <mergeCell ref="M55:T55"/>
    <mergeCell ref="U55:V55"/>
    <mergeCell ref="A57:B57"/>
    <mergeCell ref="C57:M57"/>
    <mergeCell ref="C61:J61"/>
    <mergeCell ref="K61:L61"/>
    <mergeCell ref="M61:T61"/>
    <mergeCell ref="A62:AE62"/>
    <mergeCell ref="U61:V61"/>
    <mergeCell ref="A83:L83"/>
    <mergeCell ref="T83:AE83"/>
    <mergeCell ref="T80:AE80"/>
    <mergeCell ref="W69:AE69"/>
    <mergeCell ref="Q69:V69"/>
    <mergeCell ref="H69:P69"/>
    <mergeCell ref="T79:AE79"/>
    <mergeCell ref="A80:L80"/>
    <mergeCell ref="G77:M77"/>
    <mergeCell ref="L73:AC73"/>
    <mergeCell ref="N76:AE77"/>
    <mergeCell ref="M82:S82"/>
    <mergeCell ref="A79:L79"/>
    <mergeCell ref="A73:K73"/>
    <mergeCell ref="A82:L82"/>
    <mergeCell ref="T82:AE82"/>
    <mergeCell ref="B69:G69"/>
    <mergeCell ref="B71:G71"/>
    <mergeCell ref="H71:AE71"/>
    <mergeCell ref="C6:K6"/>
    <mergeCell ref="A16:AE16"/>
    <mergeCell ref="A14:AE14"/>
    <mergeCell ref="T19:V19"/>
    <mergeCell ref="I19:S19"/>
    <mergeCell ref="W19:AE19"/>
    <mergeCell ref="A19:F19"/>
    <mergeCell ref="G19:H19"/>
    <mergeCell ref="A10:J10"/>
    <mergeCell ref="X10:AE10"/>
    <mergeCell ref="X8:AE8"/>
    <mergeCell ref="Q10:W10"/>
    <mergeCell ref="A12:J12"/>
    <mergeCell ref="L10:O10"/>
    <mergeCell ref="Q12:W12"/>
    <mergeCell ref="L12:O12"/>
    <mergeCell ref="T6:W6"/>
    <mergeCell ref="X6:AE6"/>
    <mergeCell ref="T8:W8"/>
    <mergeCell ref="I17:AE17"/>
    <mergeCell ref="I18:AE18"/>
  </mergeCells>
  <dataValidations count="1">
    <dataValidation type="list" allowBlank="1" showInputMessage="1" showErrorMessage="1" sqref="C77 U97">
      <formula1>kelt</formula1>
    </dataValidation>
  </dataValidations>
  <printOptions horizontalCentered="1"/>
  <pageMargins left="0.59055118110236227" right="0.59055118110236227" top="0.59055118110236227" bottom="0.59055118110236227" header="0.19685039370078741" footer="0.39370078740157483"/>
  <pageSetup paperSize="9" scale="90" orientation="portrait" r:id="rId1"/>
  <headerFooter alignWithMargins="0">
    <oddHeader>&amp;C
&amp;RKA Humánpolitikai Igazgatóság</oddHeader>
    <oddFooter xml:space="preserve">&amp;C&amp;P/2
&amp;R&amp;"Arial CE,Dőlt"&amp;8Többletfeladat-kitűző lap 
</oddFooter>
  </headerFooter>
  <rowBreaks count="1" manualBreakCount="1">
    <brk id="51" max="16383" man="1"/>
  </rowBreak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errorStyle="warning" allowBlank="1" showInputMessage="1" showErrorMessage="1" error="Ez a szervezeti egység nem szerepel a listában!_x000a_Valóban ezt akarja rögzíteni?">
          <x14:formula1>
            <xm:f>'Legördülő listák elemei'!#REF!</xm:f>
          </x14:formula1>
          <xm:sqref>T30</xm:sqref>
        </x14:dataValidation>
        <x14:dataValidation type="list" showInputMessage="1" showErrorMessage="1">
          <x14:formula1>
            <xm:f>Díjazás!$A$2:$A$5</xm:f>
          </x14:formula1>
          <xm:sqref>AB55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A2" sqref="A2"/>
    </sheetView>
  </sheetViews>
  <sheetFormatPr defaultRowHeight="12.75" x14ac:dyDescent="0.2"/>
  <cols>
    <col min="1" max="1" width="15.140625" bestFit="1" customWidth="1"/>
    <col min="2" max="2" width="11.7109375" bestFit="1" customWidth="1"/>
  </cols>
  <sheetData>
    <row r="1" spans="1:3" x14ac:dyDescent="0.2">
      <c r="A1" t="s">
        <v>133</v>
      </c>
      <c r="B1" t="s">
        <v>137</v>
      </c>
    </row>
    <row r="2" spans="1:3" x14ac:dyDescent="0.2">
      <c r="A2" t="s">
        <v>134</v>
      </c>
      <c r="B2" t="s">
        <v>138</v>
      </c>
    </row>
    <row r="3" spans="1:3" x14ac:dyDescent="0.2">
      <c r="A3" t="s">
        <v>135</v>
      </c>
      <c r="B3" t="s">
        <v>139</v>
      </c>
    </row>
    <row r="4" spans="1:3" x14ac:dyDescent="0.2">
      <c r="A4" t="s">
        <v>136</v>
      </c>
      <c r="B4" t="s">
        <v>140</v>
      </c>
    </row>
    <row r="5" spans="1:3" x14ac:dyDescent="0.2">
      <c r="A5" s="212"/>
      <c r="B5" s="212"/>
      <c r="C5" t="s">
        <v>141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3"/>
  <sheetViews>
    <sheetView workbookViewId="0">
      <selection activeCell="C15" sqref="C15"/>
    </sheetView>
  </sheetViews>
  <sheetFormatPr defaultRowHeight="15" x14ac:dyDescent="0.25"/>
  <cols>
    <col min="1" max="1" width="20.7109375" style="41" customWidth="1"/>
    <col min="2" max="2" width="9.28515625" style="41" customWidth="1"/>
    <col min="3" max="3" width="120.7109375" style="41" customWidth="1"/>
    <col min="4" max="16384" width="9.140625" style="41"/>
  </cols>
  <sheetData>
    <row r="1" spans="1:3" ht="15.75" thickBot="1" x14ac:dyDescent="0.3"/>
    <row r="2" spans="1:3" ht="20.25" thickTop="1" thickBot="1" x14ac:dyDescent="0.35">
      <c r="A2" s="69">
        <f>'Többletfeladat-kitűző lap'!AH45</f>
        <v>0</v>
      </c>
      <c r="B2" s="42" t="s">
        <v>25</v>
      </c>
      <c r="C2" s="43" t="str">
        <f>Háttérszámítás!A13</f>
        <v>nulla</v>
      </c>
    </row>
    <row r="3" spans="1:3" ht="15.75" thickTop="1" x14ac:dyDescent="0.25">
      <c r="A3" s="44"/>
    </row>
  </sheetData>
  <sheetProtection password="CF7A" sheet="1" objects="1" scenarios="1" selectLockedCells="1" selectUnlockedCells="1"/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"/>
  <sheetViews>
    <sheetView workbookViewId="0">
      <selection activeCell="C15" sqref="C15"/>
    </sheetView>
  </sheetViews>
  <sheetFormatPr defaultRowHeight="15" x14ac:dyDescent="0.25"/>
  <cols>
    <col min="1" max="1" width="9.140625" style="41"/>
    <col min="2" max="2" width="11.7109375" style="65" customWidth="1"/>
    <col min="3" max="3" width="7.7109375" style="65" customWidth="1"/>
    <col min="4" max="4" width="2.7109375" style="65" customWidth="1"/>
    <col min="5" max="7" width="11.7109375" style="65" customWidth="1"/>
    <col min="8" max="8" width="7.7109375" style="65" customWidth="1"/>
    <col min="9" max="9" width="2.5703125" style="65" customWidth="1"/>
    <col min="10" max="12" width="11.7109375" style="65" customWidth="1"/>
    <col min="13" max="13" width="7.7109375" style="65" customWidth="1"/>
    <col min="14" max="14" width="2.7109375" style="65" customWidth="1"/>
    <col min="15" max="17" width="11.7109375" style="65" customWidth="1"/>
    <col min="18" max="16384" width="9.140625" style="41"/>
  </cols>
  <sheetData>
    <row r="1" spans="1:17" ht="15.75" thickBot="1" x14ac:dyDescent="0.3">
      <c r="B1" s="45" t="s">
        <v>33</v>
      </c>
      <c r="C1" s="46"/>
      <c r="D1" s="46"/>
      <c r="E1" s="47" t="s">
        <v>34</v>
      </c>
      <c r="F1" s="48" t="s">
        <v>35</v>
      </c>
      <c r="G1" s="49" t="s">
        <v>36</v>
      </c>
      <c r="H1" s="46"/>
      <c r="I1" s="46"/>
      <c r="J1" s="47" t="s">
        <v>37</v>
      </c>
      <c r="K1" s="48" t="s">
        <v>38</v>
      </c>
      <c r="L1" s="49" t="s">
        <v>39</v>
      </c>
      <c r="M1" s="46"/>
      <c r="N1" s="46"/>
      <c r="O1" s="47" t="s">
        <v>40</v>
      </c>
      <c r="P1" s="48" t="s">
        <v>41</v>
      </c>
      <c r="Q1" s="49" t="s">
        <v>42</v>
      </c>
    </row>
    <row r="2" spans="1:17" x14ac:dyDescent="0.25">
      <c r="B2" s="50" t="str">
        <f>RIGHT('Szám betűvel'!$A$2,10)</f>
        <v>0</v>
      </c>
      <c r="C2" s="51"/>
      <c r="D2" s="51"/>
      <c r="E2" s="52" t="str">
        <f>RIGHT('Szám betűvel'!$A$2,9)</f>
        <v>0</v>
      </c>
      <c r="F2" s="53" t="str">
        <f>RIGHT('Szám betűvel'!$A$2,8)</f>
        <v>0</v>
      </c>
      <c r="G2" s="54" t="str">
        <f>RIGHT('Szám betűvel'!$A$2,7)</f>
        <v>0</v>
      </c>
      <c r="H2" s="51"/>
      <c r="I2" s="51"/>
      <c r="J2" s="52" t="str">
        <f>RIGHT('Szám betűvel'!$A$2,6)</f>
        <v>0</v>
      </c>
      <c r="K2" s="53" t="str">
        <f>RIGHT('Szám betűvel'!$A$2,5)</f>
        <v>0</v>
      </c>
      <c r="L2" s="54" t="str">
        <f>RIGHT('Szám betűvel'!$A$2,4)</f>
        <v>0</v>
      </c>
      <c r="M2" s="51"/>
      <c r="N2" s="51"/>
      <c r="O2" s="52" t="str">
        <f>RIGHT('Szám betűvel'!$A$2,3)</f>
        <v>0</v>
      </c>
      <c r="P2" s="53" t="str">
        <f>RIGHT('Szám betűvel'!$A$2,2)</f>
        <v>0</v>
      </c>
      <c r="Q2" s="54" t="str">
        <f>RIGHT('Szám betűvel'!$A$2,1)</f>
        <v>0</v>
      </c>
    </row>
    <row r="3" spans="1:17" x14ac:dyDescent="0.25">
      <c r="B3" s="55" t="str">
        <f t="shared" ref="B3:L3" si="0">LEFT(B2,1)</f>
        <v>0</v>
      </c>
      <c r="C3" s="51"/>
      <c r="D3" s="51"/>
      <c r="E3" s="56" t="str">
        <f t="shared" si="0"/>
        <v>0</v>
      </c>
      <c r="F3" s="57" t="str">
        <f t="shared" si="0"/>
        <v>0</v>
      </c>
      <c r="G3" s="58" t="str">
        <f t="shared" si="0"/>
        <v>0</v>
      </c>
      <c r="H3" s="51"/>
      <c r="I3" s="51"/>
      <c r="J3" s="56" t="str">
        <f t="shared" si="0"/>
        <v>0</v>
      </c>
      <c r="K3" s="57" t="str">
        <f t="shared" si="0"/>
        <v>0</v>
      </c>
      <c r="L3" s="58" t="str">
        <f t="shared" si="0"/>
        <v>0</v>
      </c>
      <c r="M3" s="51"/>
      <c r="N3" s="51"/>
      <c r="O3" s="56" t="str">
        <f>LEFT(O2,1)</f>
        <v>0</v>
      </c>
      <c r="P3" s="57" t="str">
        <f>LEFT(P2,1)</f>
        <v>0</v>
      </c>
      <c r="Q3" s="58" t="str">
        <f>Q2</f>
        <v>0</v>
      </c>
    </row>
    <row r="4" spans="1:17" s="59" customFormat="1" ht="19.5" thickBot="1" x14ac:dyDescent="0.35">
      <c r="B4" s="60" t="str">
        <f>IF('Szám betűvel'!$A$2&gt;999999999,Háttérszámítás!B3,"")</f>
        <v/>
      </c>
      <c r="C4" s="61"/>
      <c r="D4" s="61"/>
      <c r="E4" s="62" t="str">
        <f>IF('Szám betűvel'!$A$2&gt;99999999,Háttérszámítás!E3,"")</f>
        <v/>
      </c>
      <c r="F4" s="63" t="str">
        <f>IF('Szám betűvel'!$A$2&gt;9999999,Háttérszámítás!F3,"")</f>
        <v/>
      </c>
      <c r="G4" s="64" t="str">
        <f>IF('Szám betűvel'!$A$2&gt;999999,Háttérszámítás!G3,"")</f>
        <v/>
      </c>
      <c r="H4" s="61"/>
      <c r="I4" s="61"/>
      <c r="J4" s="62" t="str">
        <f>IF('Szám betűvel'!$A$2&gt;99999,Háttérszámítás!J3,"")</f>
        <v/>
      </c>
      <c r="K4" s="63" t="str">
        <f>IF('Szám betűvel'!$A$2&gt;9999,Háttérszámítás!K3,"")</f>
        <v/>
      </c>
      <c r="L4" s="64" t="str">
        <f>IF('Szám betűvel'!$A$2&gt;999,Háttérszámítás!L3,"")</f>
        <v/>
      </c>
      <c r="M4" s="61"/>
      <c r="N4" s="61"/>
      <c r="O4" s="62" t="str">
        <f>IF('Szám betűvel'!$A$2&gt;99,Háttérszámítás!O3,"")</f>
        <v/>
      </c>
      <c r="P4" s="63" t="str">
        <f>IF('Szám betűvel'!$A$2&gt;9,Háttérszámítás!P3,"")</f>
        <v/>
      </c>
      <c r="Q4" s="64">
        <f>IF('Szám betűvel'!$A$2&gt;0,Háttérszámítás!Q3,IF('Szám betűvel'!$A$2=0,0,""))</f>
        <v>0</v>
      </c>
    </row>
    <row r="5" spans="1:17" x14ac:dyDescent="0.25">
      <c r="C5" s="66"/>
      <c r="D5" s="66"/>
      <c r="H5" s="66"/>
      <c r="I5" s="66"/>
      <c r="M5" s="66"/>
      <c r="N5" s="66"/>
    </row>
    <row r="6" spans="1:17" x14ac:dyDescent="0.25">
      <c r="C6" s="66"/>
      <c r="D6" s="66"/>
      <c r="F6" s="67" t="str">
        <f>IF(OR('Szám betűvel'!$A$2="",'Szám betűvel'!$A$2=0),"",IF(AND(Háttérszámítás!F4="1",Háttérszámítás!G4&lt;&gt;"",Háttérszámítás!G4&lt;&gt;"0"),"tizen",IF(AND(Háttérszámítás!F4="2",Háttérszámítás!G4&lt;&gt;"",Háttérszámítás!G4&lt;&gt;"0"),"huszon","")))</f>
        <v/>
      </c>
      <c r="H6" s="66"/>
      <c r="I6" s="66"/>
      <c r="K6" s="67" t="str">
        <f>IF(OR('Szám betűvel'!$A$2="",'Szám betűvel'!$A$2=0),"",IF(AND(Háttérszámítás!K4="1",Háttérszámítás!L4&lt;&gt;"",Háttérszámítás!L4&lt;&gt;"0"),"tizen",IF(AND(Háttérszámítás!K4="2",Háttérszámítás!L4&lt;&gt;"",Háttérszámítás!L4&lt;&gt;"0"),"huszon","")))</f>
        <v/>
      </c>
      <c r="M6" s="66"/>
      <c r="N6" s="66"/>
      <c r="P6" s="67" t="str">
        <f>IF(OR('Szám betűvel'!$A$2="",'Szám betűvel'!$A$2=0),"",IF(AND(Háttérszámítás!P4="1",Háttérszámítás!Q4&lt;&gt;"",Háttérszámítás!Q4&lt;&gt;"0"),"tizen",IF(AND(Háttérszámítás!P4="2",Háttérszámítás!Q4&lt;&gt;"",Háttérszámítás!Q4&lt;&gt;"0"),"huszon","")))</f>
        <v/>
      </c>
      <c r="Q6" s="67" t="str">
        <f>IF('Szám betűvel'!$A$2="","",IF('Szám betűvel'!$A$2=0,"nulla",""))</f>
        <v>nulla</v>
      </c>
    </row>
    <row r="7" spans="1:17" x14ac:dyDescent="0.25">
      <c r="B7" s="68" t="str">
        <f>IF(B4="1","egy",IF(B4="2","kettő",IF(B4="3","három",IF(B4="4","négy",IF(B4="5","öt","")))))</f>
        <v/>
      </c>
      <c r="C7" s="67" t="str">
        <f>IF('Szám betűvel'!$A$2="","",IF('Szám betűvel'!$A$2&gt;999999999,"milliárd",""))</f>
        <v/>
      </c>
      <c r="D7" s="67" t="str">
        <f>IF(AND(C7&lt;&gt;"",'Szám betűvel'!$A$2&gt;1000000000),"-","")</f>
        <v/>
      </c>
      <c r="E7" s="68" t="str">
        <f>IF(E4="","",IF(E4="0","",IF(E4="1","egyszáz",IF(E4="2","kettőszáz",IF(E4="3","háromszáz",IF(E4="4","négyszáz",IF(E4="5","ötszáz","")))))))</f>
        <v/>
      </c>
      <c r="F7" s="68" t="str">
        <f>IF(AND(F4="1",G10=""),"tíz",IF(AND(F4="2",G10=""),"húsz",IF(F4="3","harminc",IF(F4="4","negyven",IF(F4="5","ötven","")))))</f>
        <v/>
      </c>
      <c r="G7" s="68" t="str">
        <f>IF(G4="1","egy",IF(G4="2","kettő",IF(G4="3","három",IF(G4="4","négy",IF(G4="5","öt","")))))</f>
        <v/>
      </c>
      <c r="H7" s="67" t="str">
        <f>IF('Szám betűvel'!$A$2&gt;999999,IF(AND(E10="",F10="",G10=""),"","millió"),"")</f>
        <v/>
      </c>
      <c r="I7" s="67" t="str">
        <f>IF(AND(H7&lt;&gt;"",'Szám betűvel'!$A$2&gt;1000000),IF(OR(J10&lt;&gt;"",K10&lt;&gt;"",L10&lt;&gt;"",O10&lt;&gt;"",P10&lt;&gt;"",Q10&lt;&gt;""),"-",""),"")</f>
        <v/>
      </c>
      <c r="J7" s="68" t="str">
        <f>IF(J4="","",IF(J4="0","",IF(J4="1","egyszáz",IF(J4="2","kettőszáz",IF(J4="3","háromszáz",IF(J4="4","négyszáz",IF(J4="5","ötszáz","")))))))</f>
        <v/>
      </c>
      <c r="K7" s="68" t="str">
        <f>IF(AND(K4="1",L10=""),"tíz",IF(AND(K4="2",L10=""),"húsz",IF(K4="3","harminc",IF(K4="4","negyven",IF(K4="5","ötven","")))))</f>
        <v/>
      </c>
      <c r="L7" s="68" t="str">
        <f>IF(L4="1","egy",IF(L4="2","kettő",IF(L4="3","három",IF(L4="4","négy",IF(L4="5","öt","")))))</f>
        <v/>
      </c>
      <c r="M7" s="67" t="str">
        <f>IF('Szám betűvel'!$A$2&gt;999,IF(AND(J10="",K10="",L10=""),"","ezer"),"")</f>
        <v/>
      </c>
      <c r="N7" s="67" t="str">
        <f>IF(AND(M7&lt;&gt;"",'Szám betűvel'!$A$2&gt;1000),IF(OR(O10&lt;&gt;"",P10&lt;&gt;"",Q10&lt;&gt;""),"-",""),"")</f>
        <v/>
      </c>
      <c r="O7" s="68" t="str">
        <f>IF(O4="","",IF(O4="0","",IF(O4="1","egyszáz",IF(O4="2","kettőszáz",IF(O4="3","háromszáz",IF(O4="4","négyszáz",IF(O4="5","ötszáz","")))))))</f>
        <v/>
      </c>
      <c r="P7" s="68" t="str">
        <f>IF(AND(P4="1",Q10=""),"tíz",IF(AND(P4="2",Q10=""),"húsz",IF(P4="3","harminc",IF(P4="4","negyven",IF(P4="5","ötven","")))))</f>
        <v/>
      </c>
      <c r="Q7" s="68" t="str">
        <f>IF(Q4="1","egy",IF(Q4="2","kettő",IF(Q4="3","három",IF(Q4="4","négy",IF(Q4="5","öt","")))))</f>
        <v/>
      </c>
    </row>
    <row r="8" spans="1:17" x14ac:dyDescent="0.25">
      <c r="B8" s="68" t="str">
        <f>IF(B4="6","hat",IF(B4="7","hét",IF(B4="8","nyolc",IF(B4="9","kilenc",""))))</f>
        <v/>
      </c>
      <c r="C8" s="67" t="str">
        <f>IF('Szám betűvel'!$A$2="","",IF('Szám betűvel'!$A$2&gt;999999999,"milliárd",""))</f>
        <v/>
      </c>
      <c r="D8" s="67" t="str">
        <f>IF(AND(C7&lt;&gt;"",'Szám betűvel'!$A$2&gt;1000000000),"-","")</f>
        <v/>
      </c>
      <c r="E8" s="68" t="str">
        <f>IF(E4="6","hatszáz",IF(E4="7","hétszáz",IF(E4="8","nyolcszáz",IF(E4="9","kilencszáz",""))))</f>
        <v/>
      </c>
      <c r="F8" s="68" t="str">
        <f>IF(F4="6","hatvan",IF(F4="7","hetven",IF(F4="8","nyolcvan",IF(F4="9","kilencven",""))))</f>
        <v/>
      </c>
      <c r="G8" s="68" t="str">
        <f>IF(G4="6","hat",IF(G4="7","hét",IF(G4="8","nyolc",IF(G4="9","kilenc",""))))</f>
        <v/>
      </c>
      <c r="H8" s="67" t="str">
        <f>IF('Szám betűvel'!$A$2&gt;999999,IF(AND(E11="",F11="",G11=""),"","millió"),"")</f>
        <v/>
      </c>
      <c r="I8" s="67" t="str">
        <f>IF(AND(H8&lt;&gt;"",'Szám betűvel'!$A$2&gt;1000000),IF(OR(J10&lt;&gt;"",K10&lt;&gt;"",L10&lt;&gt;"",O10&lt;&gt;"",P10&lt;&gt;"",Q10&lt;&gt;""),"-",""),"")</f>
        <v/>
      </c>
      <c r="J8" s="68" t="str">
        <f>IF(J4="6","hatszáz",IF(J4="7","hétszáz",IF(J4="8","nyolcszáz",IF(J4="9","kilencszáz",""))))</f>
        <v/>
      </c>
      <c r="K8" s="68" t="str">
        <f>IF(K4="6","hatvan",IF(K4="7","hetven",IF(K4="8","nyolcvan",IF(K4="9","kilencven",""))))</f>
        <v/>
      </c>
      <c r="L8" s="68" t="str">
        <f>IF(L4="6","hat",IF(L4="7","hét",IF(L4="8","nyolc",IF(L4="9","kilenc",""))))</f>
        <v/>
      </c>
      <c r="M8" s="67" t="str">
        <f>IF('Szám betűvel'!$A$2&gt;999,IF(AND(J11="",K11="",L11=""),"","ezer"),"")</f>
        <v/>
      </c>
      <c r="N8" s="67" t="str">
        <f>IF(AND(M8&lt;&gt;"",'Szám betűvel'!$A$2&gt;1000),IF(OR(O10&lt;&gt;"",P10&lt;&gt;"",Q10&lt;&gt;""),"-",""),"")</f>
        <v/>
      </c>
      <c r="O8" s="68" t="str">
        <f>IF(O4="6","hatszáz",IF(O4="7","hétszáz",IF(O4="8","nyolcszáz",IF(O4="9","kilencszáz",""))))</f>
        <v/>
      </c>
      <c r="P8" s="68" t="str">
        <f>IF(P4="6","hatvan",IF(P4="7","hetven",IF(P4="8","nyolcvan",IF(P4="9","kilencven",""))))</f>
        <v/>
      </c>
      <c r="Q8" s="68" t="str">
        <f>IF(Q4="6","hat",IF(Q4="7","hét",IF(Q4="8","nyolc",IF(Q4="9","kilenc",""))))</f>
        <v/>
      </c>
    </row>
    <row r="10" spans="1:17" x14ac:dyDescent="0.25">
      <c r="B10" s="65" t="str">
        <f t="shared" ref="B10:P10" si="1">IF(B6&lt;&gt;"",B6,IF(B7&lt;&gt;"",B7,B8))</f>
        <v/>
      </c>
      <c r="C10" s="65" t="str">
        <f t="shared" si="1"/>
        <v/>
      </c>
      <c r="D10" s="65" t="str">
        <f t="shared" si="1"/>
        <v/>
      </c>
      <c r="E10" s="65" t="str">
        <f t="shared" si="1"/>
        <v/>
      </c>
      <c r="F10" s="65" t="str">
        <f t="shared" si="1"/>
        <v/>
      </c>
      <c r="G10" s="65" t="str">
        <f t="shared" si="1"/>
        <v/>
      </c>
      <c r="H10" s="65" t="str">
        <f t="shared" si="1"/>
        <v/>
      </c>
      <c r="I10" s="65" t="str">
        <f t="shared" si="1"/>
        <v/>
      </c>
      <c r="J10" s="65" t="str">
        <f t="shared" si="1"/>
        <v/>
      </c>
      <c r="K10" s="65" t="str">
        <f t="shared" si="1"/>
        <v/>
      </c>
      <c r="L10" s="65" t="str">
        <f t="shared" si="1"/>
        <v/>
      </c>
      <c r="M10" s="65" t="str">
        <f t="shared" si="1"/>
        <v/>
      </c>
      <c r="N10" s="65" t="str">
        <f t="shared" si="1"/>
        <v/>
      </c>
      <c r="O10" s="65" t="str">
        <f t="shared" si="1"/>
        <v/>
      </c>
      <c r="P10" s="65" t="str">
        <f t="shared" si="1"/>
        <v/>
      </c>
      <c r="Q10" s="65" t="str">
        <f>IF(Q6&lt;&gt;"",Q6,IF(Q7&lt;&gt;"",Q7,Q8))</f>
        <v>nulla</v>
      </c>
    </row>
    <row r="12" spans="1:17" ht="15.75" thickBot="1" x14ac:dyDescent="0.3"/>
    <row r="13" spans="1:17" ht="16.5" thickTop="1" thickBot="1" x14ac:dyDescent="0.3">
      <c r="A13" s="437" t="str">
        <f>CONCATENATE(B10,C10,D10,E10,F10,G10,H10,I10,J10,K10,L10,M10,N10,O10,P10,Q10)</f>
        <v>nulla</v>
      </c>
      <c r="B13" s="438"/>
      <c r="C13" s="438"/>
      <c r="D13" s="438"/>
      <c r="E13" s="438"/>
      <c r="F13" s="438"/>
      <c r="G13" s="438"/>
      <c r="H13" s="438"/>
      <c r="I13" s="438"/>
      <c r="J13" s="438"/>
      <c r="K13" s="438"/>
      <c r="L13" s="438"/>
      <c r="M13" s="438"/>
      <c r="N13" s="438"/>
      <c r="O13" s="438"/>
      <c r="P13" s="438"/>
      <c r="Q13" s="439"/>
    </row>
    <row r="14" spans="1:17" ht="15.75" thickTop="1" x14ac:dyDescent="0.25"/>
  </sheetData>
  <sheetProtection password="CF7A" sheet="1" objects="1" scenarios="1" selectLockedCells="1" selectUnlockedCells="1"/>
  <mergeCells count="1">
    <mergeCell ref="A13:Q1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workbookViewId="0">
      <selection activeCell="B13" sqref="B13"/>
    </sheetView>
  </sheetViews>
  <sheetFormatPr defaultRowHeight="12.75" x14ac:dyDescent="0.2"/>
  <cols>
    <col min="1" max="1" width="25.7109375" customWidth="1"/>
    <col min="2" max="2" width="60.7109375" customWidth="1"/>
    <col min="3" max="3" width="4.7109375" style="75" customWidth="1"/>
    <col min="5" max="5" width="25.5703125" customWidth="1"/>
    <col min="6" max="6" width="59.7109375" customWidth="1"/>
    <col min="7" max="7" width="4.7109375" customWidth="1"/>
    <col min="9" max="9" width="59.7109375" customWidth="1"/>
    <col min="11" max="11" width="17.42578125" customWidth="1"/>
  </cols>
  <sheetData>
    <row r="1" spans="1:3" x14ac:dyDescent="0.2">
      <c r="C1"/>
    </row>
    <row r="2" spans="1:3" x14ac:dyDescent="0.2">
      <c r="C2"/>
    </row>
    <row r="3" spans="1:3" x14ac:dyDescent="0.2">
      <c r="C3"/>
    </row>
    <row r="4" spans="1:3" x14ac:dyDescent="0.2">
      <c r="C4"/>
    </row>
    <row r="5" spans="1:3" x14ac:dyDescent="0.2">
      <c r="C5"/>
    </row>
    <row r="6" spans="1:3" x14ac:dyDescent="0.2">
      <c r="A6" s="167" t="s">
        <v>102</v>
      </c>
      <c r="C6"/>
    </row>
    <row r="7" spans="1:3" x14ac:dyDescent="0.2">
      <c r="A7" s="74" t="s">
        <v>103</v>
      </c>
      <c r="C7"/>
    </row>
    <row r="8" spans="1:3" x14ac:dyDescent="0.2">
      <c r="A8" s="74" t="s">
        <v>105</v>
      </c>
      <c r="C8"/>
    </row>
    <row r="9" spans="1:3" x14ac:dyDescent="0.2">
      <c r="A9" s="74" t="s">
        <v>104</v>
      </c>
      <c r="C9"/>
    </row>
    <row r="10" spans="1:3" x14ac:dyDescent="0.2">
      <c r="A10" s="74" t="s">
        <v>101</v>
      </c>
      <c r="C10"/>
    </row>
    <row r="11" spans="1:3" x14ac:dyDescent="0.2">
      <c r="A11" s="74" t="s">
        <v>106</v>
      </c>
      <c r="C11"/>
    </row>
    <row r="12" spans="1:3" x14ac:dyDescent="0.2">
      <c r="A12" s="74"/>
      <c r="C12"/>
    </row>
    <row r="13" spans="1:3" x14ac:dyDescent="0.2">
      <c r="C13"/>
    </row>
  </sheetData>
  <sheetProtection password="CF7A" sheet="1" objects="1" scenarios="1"/>
  <sortState ref="F5:F29">
    <sortCondition ref="F5:F29"/>
  </sortState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Z49"/>
  <sheetViews>
    <sheetView showGridLines="0" tabSelected="1" view="pageBreakPreview" zoomScale="150" zoomScaleNormal="100" zoomScaleSheetLayoutView="150" workbookViewId="0">
      <selection activeCell="F9" sqref="F9:Q9"/>
    </sheetView>
  </sheetViews>
  <sheetFormatPr defaultRowHeight="15" x14ac:dyDescent="0.2"/>
  <cols>
    <col min="1" max="26" width="3.7109375" style="112" customWidth="1"/>
    <col min="27" max="256" width="9.140625" style="112"/>
    <col min="257" max="282" width="3.7109375" style="112" customWidth="1"/>
    <col min="283" max="512" width="9.140625" style="112"/>
    <col min="513" max="538" width="3.7109375" style="112" customWidth="1"/>
    <col min="539" max="768" width="9.140625" style="112"/>
    <col min="769" max="794" width="3.7109375" style="112" customWidth="1"/>
    <col min="795" max="1024" width="9.140625" style="112"/>
    <col min="1025" max="1050" width="3.7109375" style="112" customWidth="1"/>
    <col min="1051" max="1280" width="9.140625" style="112"/>
    <col min="1281" max="1306" width="3.7109375" style="112" customWidth="1"/>
    <col min="1307" max="1536" width="9.140625" style="112"/>
    <col min="1537" max="1562" width="3.7109375" style="112" customWidth="1"/>
    <col min="1563" max="1792" width="9.140625" style="112"/>
    <col min="1793" max="1818" width="3.7109375" style="112" customWidth="1"/>
    <col min="1819" max="2048" width="9.140625" style="112"/>
    <col min="2049" max="2074" width="3.7109375" style="112" customWidth="1"/>
    <col min="2075" max="2304" width="9.140625" style="112"/>
    <col min="2305" max="2330" width="3.7109375" style="112" customWidth="1"/>
    <col min="2331" max="2560" width="9.140625" style="112"/>
    <col min="2561" max="2586" width="3.7109375" style="112" customWidth="1"/>
    <col min="2587" max="2816" width="9.140625" style="112"/>
    <col min="2817" max="2842" width="3.7109375" style="112" customWidth="1"/>
    <col min="2843" max="3072" width="9.140625" style="112"/>
    <col min="3073" max="3098" width="3.7109375" style="112" customWidth="1"/>
    <col min="3099" max="3328" width="9.140625" style="112"/>
    <col min="3329" max="3354" width="3.7109375" style="112" customWidth="1"/>
    <col min="3355" max="3584" width="9.140625" style="112"/>
    <col min="3585" max="3610" width="3.7109375" style="112" customWidth="1"/>
    <col min="3611" max="3840" width="9.140625" style="112"/>
    <col min="3841" max="3866" width="3.7109375" style="112" customWidth="1"/>
    <col min="3867" max="4096" width="9.140625" style="112"/>
    <col min="4097" max="4122" width="3.7109375" style="112" customWidth="1"/>
    <col min="4123" max="4352" width="9.140625" style="112"/>
    <col min="4353" max="4378" width="3.7109375" style="112" customWidth="1"/>
    <col min="4379" max="4608" width="9.140625" style="112"/>
    <col min="4609" max="4634" width="3.7109375" style="112" customWidth="1"/>
    <col min="4635" max="4864" width="9.140625" style="112"/>
    <col min="4865" max="4890" width="3.7109375" style="112" customWidth="1"/>
    <col min="4891" max="5120" width="9.140625" style="112"/>
    <col min="5121" max="5146" width="3.7109375" style="112" customWidth="1"/>
    <col min="5147" max="5376" width="9.140625" style="112"/>
    <col min="5377" max="5402" width="3.7109375" style="112" customWidth="1"/>
    <col min="5403" max="5632" width="9.140625" style="112"/>
    <col min="5633" max="5658" width="3.7109375" style="112" customWidth="1"/>
    <col min="5659" max="5888" width="9.140625" style="112"/>
    <col min="5889" max="5914" width="3.7109375" style="112" customWidth="1"/>
    <col min="5915" max="6144" width="9.140625" style="112"/>
    <col min="6145" max="6170" width="3.7109375" style="112" customWidth="1"/>
    <col min="6171" max="6400" width="9.140625" style="112"/>
    <col min="6401" max="6426" width="3.7109375" style="112" customWidth="1"/>
    <col min="6427" max="6656" width="9.140625" style="112"/>
    <col min="6657" max="6682" width="3.7109375" style="112" customWidth="1"/>
    <col min="6683" max="6912" width="9.140625" style="112"/>
    <col min="6913" max="6938" width="3.7109375" style="112" customWidth="1"/>
    <col min="6939" max="7168" width="9.140625" style="112"/>
    <col min="7169" max="7194" width="3.7109375" style="112" customWidth="1"/>
    <col min="7195" max="7424" width="9.140625" style="112"/>
    <col min="7425" max="7450" width="3.7109375" style="112" customWidth="1"/>
    <col min="7451" max="7680" width="9.140625" style="112"/>
    <col min="7681" max="7706" width="3.7109375" style="112" customWidth="1"/>
    <col min="7707" max="7936" width="9.140625" style="112"/>
    <col min="7937" max="7962" width="3.7109375" style="112" customWidth="1"/>
    <col min="7963" max="8192" width="9.140625" style="112"/>
    <col min="8193" max="8218" width="3.7109375" style="112" customWidth="1"/>
    <col min="8219" max="8448" width="9.140625" style="112"/>
    <col min="8449" max="8474" width="3.7109375" style="112" customWidth="1"/>
    <col min="8475" max="8704" width="9.140625" style="112"/>
    <col min="8705" max="8730" width="3.7109375" style="112" customWidth="1"/>
    <col min="8731" max="8960" width="9.140625" style="112"/>
    <col min="8961" max="8986" width="3.7109375" style="112" customWidth="1"/>
    <col min="8987" max="9216" width="9.140625" style="112"/>
    <col min="9217" max="9242" width="3.7109375" style="112" customWidth="1"/>
    <col min="9243" max="9472" width="9.140625" style="112"/>
    <col min="9473" max="9498" width="3.7109375" style="112" customWidth="1"/>
    <col min="9499" max="9728" width="9.140625" style="112"/>
    <col min="9729" max="9754" width="3.7109375" style="112" customWidth="1"/>
    <col min="9755" max="9984" width="9.140625" style="112"/>
    <col min="9985" max="10010" width="3.7109375" style="112" customWidth="1"/>
    <col min="10011" max="10240" width="9.140625" style="112"/>
    <col min="10241" max="10266" width="3.7109375" style="112" customWidth="1"/>
    <col min="10267" max="10496" width="9.140625" style="112"/>
    <col min="10497" max="10522" width="3.7109375" style="112" customWidth="1"/>
    <col min="10523" max="10752" width="9.140625" style="112"/>
    <col min="10753" max="10778" width="3.7109375" style="112" customWidth="1"/>
    <col min="10779" max="11008" width="9.140625" style="112"/>
    <col min="11009" max="11034" width="3.7109375" style="112" customWidth="1"/>
    <col min="11035" max="11264" width="9.140625" style="112"/>
    <col min="11265" max="11290" width="3.7109375" style="112" customWidth="1"/>
    <col min="11291" max="11520" width="9.140625" style="112"/>
    <col min="11521" max="11546" width="3.7109375" style="112" customWidth="1"/>
    <col min="11547" max="11776" width="9.140625" style="112"/>
    <col min="11777" max="11802" width="3.7109375" style="112" customWidth="1"/>
    <col min="11803" max="12032" width="9.140625" style="112"/>
    <col min="12033" max="12058" width="3.7109375" style="112" customWidth="1"/>
    <col min="12059" max="12288" width="9.140625" style="112"/>
    <col min="12289" max="12314" width="3.7109375" style="112" customWidth="1"/>
    <col min="12315" max="12544" width="9.140625" style="112"/>
    <col min="12545" max="12570" width="3.7109375" style="112" customWidth="1"/>
    <col min="12571" max="12800" width="9.140625" style="112"/>
    <col min="12801" max="12826" width="3.7109375" style="112" customWidth="1"/>
    <col min="12827" max="13056" width="9.140625" style="112"/>
    <col min="13057" max="13082" width="3.7109375" style="112" customWidth="1"/>
    <col min="13083" max="13312" width="9.140625" style="112"/>
    <col min="13313" max="13338" width="3.7109375" style="112" customWidth="1"/>
    <col min="13339" max="13568" width="9.140625" style="112"/>
    <col min="13569" max="13594" width="3.7109375" style="112" customWidth="1"/>
    <col min="13595" max="13824" width="9.140625" style="112"/>
    <col min="13825" max="13850" width="3.7109375" style="112" customWidth="1"/>
    <col min="13851" max="14080" width="9.140625" style="112"/>
    <col min="14081" max="14106" width="3.7109375" style="112" customWidth="1"/>
    <col min="14107" max="14336" width="9.140625" style="112"/>
    <col min="14337" max="14362" width="3.7109375" style="112" customWidth="1"/>
    <col min="14363" max="14592" width="9.140625" style="112"/>
    <col min="14593" max="14618" width="3.7109375" style="112" customWidth="1"/>
    <col min="14619" max="14848" width="9.140625" style="112"/>
    <col min="14849" max="14874" width="3.7109375" style="112" customWidth="1"/>
    <col min="14875" max="15104" width="9.140625" style="112"/>
    <col min="15105" max="15130" width="3.7109375" style="112" customWidth="1"/>
    <col min="15131" max="15360" width="9.140625" style="112"/>
    <col min="15361" max="15386" width="3.7109375" style="112" customWidth="1"/>
    <col min="15387" max="15616" width="9.140625" style="112"/>
    <col min="15617" max="15642" width="3.7109375" style="112" customWidth="1"/>
    <col min="15643" max="15872" width="9.140625" style="112"/>
    <col min="15873" max="15898" width="3.7109375" style="112" customWidth="1"/>
    <col min="15899" max="16128" width="9.140625" style="112"/>
    <col min="16129" max="16154" width="3.7109375" style="112" customWidth="1"/>
    <col min="16155" max="16384" width="9.140625" style="112"/>
  </cols>
  <sheetData>
    <row r="1" spans="1:26" ht="15" customHeight="1" x14ac:dyDescent="0.2">
      <c r="A1" s="111"/>
      <c r="B1" s="111"/>
      <c r="C1" s="440"/>
      <c r="D1" s="440"/>
      <c r="E1" s="440"/>
      <c r="F1" s="440"/>
      <c r="G1" s="440"/>
      <c r="H1" s="440"/>
      <c r="I1" s="111"/>
      <c r="J1" s="111"/>
      <c r="K1" s="111"/>
      <c r="L1" s="111"/>
      <c r="M1" s="111"/>
      <c r="N1" s="111"/>
      <c r="O1" s="111"/>
      <c r="P1" s="441"/>
      <c r="Q1" s="441"/>
      <c r="R1" s="441"/>
      <c r="S1" s="441"/>
      <c r="T1" s="441"/>
      <c r="U1" s="441"/>
      <c r="V1" s="441"/>
      <c r="W1" s="441"/>
      <c r="X1" s="441"/>
      <c r="Y1" s="441"/>
      <c r="Z1" s="441"/>
    </row>
    <row r="2" spans="1:26" ht="15" customHeight="1" x14ac:dyDescent="0.2">
      <c r="A2" s="111"/>
      <c r="B2" s="111"/>
      <c r="C2" s="442"/>
      <c r="D2" s="442"/>
      <c r="E2" s="442"/>
      <c r="F2" s="442"/>
      <c r="G2" s="442"/>
      <c r="H2" s="442"/>
      <c r="I2" s="111"/>
      <c r="J2" s="111"/>
      <c r="K2" s="111"/>
      <c r="L2" s="111"/>
      <c r="M2" s="111"/>
      <c r="N2" s="111"/>
      <c r="O2" s="111"/>
      <c r="P2" s="113"/>
      <c r="Q2" s="113"/>
      <c r="R2" s="113"/>
      <c r="S2" s="113"/>
      <c r="T2" s="443" t="s">
        <v>65</v>
      </c>
      <c r="U2" s="443"/>
      <c r="V2" s="443"/>
      <c r="W2" s="444">
        <v>42339</v>
      </c>
      <c r="X2" s="444"/>
      <c r="Y2" s="444"/>
      <c r="Z2" s="444"/>
    </row>
    <row r="3" spans="1:26" ht="26.25" customHeight="1" x14ac:dyDescent="0.2">
      <c r="A3" s="114"/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</row>
    <row r="4" spans="1:26" ht="12" customHeight="1" x14ac:dyDescent="0.2">
      <c r="A4" s="115" t="s">
        <v>66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</row>
    <row r="5" spans="1:26" ht="18" customHeight="1" x14ac:dyDescent="0.2">
      <c r="A5" s="441" t="s">
        <v>111</v>
      </c>
      <c r="B5" s="441"/>
      <c r="C5" s="441"/>
      <c r="D5" s="441"/>
      <c r="E5" s="441"/>
      <c r="F5" s="441"/>
      <c r="G5" s="441"/>
      <c r="H5" s="441"/>
      <c r="I5" s="441"/>
      <c r="J5" s="441"/>
      <c r="K5" s="441"/>
      <c r="L5" s="441"/>
      <c r="M5" s="441"/>
      <c r="N5" s="441"/>
      <c r="O5" s="441"/>
      <c r="P5" s="441"/>
      <c r="Q5" s="441"/>
      <c r="R5" s="441"/>
      <c r="S5" s="441"/>
      <c r="T5" s="441"/>
      <c r="U5" s="441"/>
      <c r="V5" s="441"/>
      <c r="W5" s="441"/>
      <c r="X5" s="441"/>
      <c r="Y5" s="441"/>
      <c r="Z5" s="441"/>
    </row>
    <row r="6" spans="1:26" ht="13.5" customHeight="1" x14ac:dyDescent="0.2">
      <c r="A6" s="445" t="s">
        <v>107</v>
      </c>
      <c r="B6" s="445"/>
      <c r="C6" s="445"/>
      <c r="D6" s="445"/>
      <c r="E6" s="445"/>
      <c r="F6" s="445"/>
      <c r="G6" s="445"/>
      <c r="H6" s="445"/>
      <c r="I6" s="445"/>
      <c r="J6" s="445"/>
      <c r="K6" s="445"/>
      <c r="L6" s="445"/>
      <c r="M6" s="445"/>
      <c r="N6" s="445"/>
      <c r="O6" s="445"/>
      <c r="P6" s="445"/>
      <c r="Q6" s="445"/>
      <c r="R6" s="445"/>
      <c r="S6" s="445"/>
      <c r="T6" s="445"/>
      <c r="U6" s="445"/>
      <c r="V6" s="445"/>
      <c r="W6" s="445"/>
      <c r="X6" s="445"/>
      <c r="Y6" s="445"/>
      <c r="Z6" s="445"/>
    </row>
    <row r="7" spans="1:26" ht="13.5" customHeight="1" x14ac:dyDescent="0.2">
      <c r="A7" s="114"/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</row>
    <row r="8" spans="1:26" ht="13.5" customHeight="1" x14ac:dyDescent="0.2">
      <c r="A8" s="114"/>
      <c r="B8" s="114"/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</row>
    <row r="9" spans="1:26" ht="16.5" customHeight="1" x14ac:dyDescent="0.2">
      <c r="A9" s="446" t="s">
        <v>67</v>
      </c>
      <c r="B9" s="446"/>
      <c r="C9" s="446"/>
      <c r="D9" s="446"/>
      <c r="E9" s="446"/>
      <c r="F9" s="447" t="str">
        <f>IF('Többletfeladat-kitűző lap'!I22="","",'Többletfeladat-kitűző lap'!I22)</f>
        <v/>
      </c>
      <c r="G9" s="447"/>
      <c r="H9" s="447"/>
      <c r="I9" s="447"/>
      <c r="J9" s="447"/>
      <c r="K9" s="447"/>
      <c r="L9" s="447"/>
      <c r="M9" s="447"/>
      <c r="N9" s="447"/>
      <c r="O9" s="447"/>
      <c r="P9" s="447"/>
      <c r="Q9" s="447"/>
      <c r="R9" s="448" t="s">
        <v>68</v>
      </c>
      <c r="S9" s="448"/>
      <c r="T9" s="448"/>
      <c r="U9" s="448"/>
      <c r="V9" s="447" t="str">
        <f>IF(F9="","",'Többletfeladat-kitűző lap'!I25)</f>
        <v/>
      </c>
      <c r="W9" s="447"/>
      <c r="X9" s="447"/>
      <c r="Y9" s="447"/>
      <c r="Z9" s="447"/>
    </row>
    <row r="10" spans="1:26" ht="16.5" customHeight="1" x14ac:dyDescent="0.2">
      <c r="A10" s="446" t="s">
        <v>69</v>
      </c>
      <c r="B10" s="446"/>
      <c r="C10" s="446"/>
      <c r="D10" s="446"/>
      <c r="E10" s="446"/>
      <c r="F10" s="449" t="str">
        <f>IF(F9="","",'Többletfeladat-kitűző lap'!I27)</f>
        <v/>
      </c>
      <c r="G10" s="450"/>
      <c r="H10" s="450"/>
      <c r="I10" s="450"/>
      <c r="J10" s="450"/>
      <c r="K10" s="450"/>
      <c r="L10" s="450"/>
      <c r="M10" s="450"/>
      <c r="N10" s="451"/>
      <c r="O10" s="448" t="s">
        <v>70</v>
      </c>
      <c r="P10" s="448"/>
      <c r="Q10" s="448"/>
      <c r="R10" s="447" t="str">
        <f>IF(F9="","",'Többletfeladat-kitűző lap'!I26)</f>
        <v/>
      </c>
      <c r="S10" s="447"/>
      <c r="T10" s="447"/>
      <c r="U10" s="447"/>
      <c r="V10" s="447"/>
      <c r="W10" s="447"/>
      <c r="X10" s="447"/>
      <c r="Y10" s="447"/>
      <c r="Z10" s="447"/>
    </row>
    <row r="11" spans="1:26" ht="9" customHeight="1" x14ac:dyDescent="0.2">
      <c r="A11" s="114"/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</row>
    <row r="12" spans="1:26" ht="16.5" customHeight="1" x14ac:dyDescent="0.2">
      <c r="A12" s="452" t="s">
        <v>71</v>
      </c>
      <c r="B12" s="453"/>
      <c r="C12" s="453"/>
      <c r="D12" s="453"/>
      <c r="E12" s="454"/>
      <c r="F12" s="455" t="s">
        <v>72</v>
      </c>
      <c r="G12" s="456"/>
      <c r="H12" s="456"/>
      <c r="I12" s="456"/>
      <c r="J12" s="456"/>
      <c r="K12" s="456"/>
      <c r="L12" s="456"/>
      <c r="M12" s="456"/>
      <c r="N12" s="456"/>
      <c r="O12" s="456"/>
      <c r="P12" s="456"/>
      <c r="Q12" s="456"/>
      <c r="R12" s="456"/>
      <c r="S12" s="456"/>
      <c r="T12" s="456"/>
      <c r="U12" s="456"/>
      <c r="V12" s="456"/>
      <c r="W12" s="456"/>
      <c r="X12" s="456"/>
      <c r="Y12" s="456"/>
      <c r="Z12" s="457"/>
    </row>
    <row r="13" spans="1:26" ht="16.5" customHeight="1" x14ac:dyDescent="0.2">
      <c r="A13" s="459" t="s">
        <v>73</v>
      </c>
      <c r="B13" s="460"/>
      <c r="C13" s="460"/>
      <c r="D13" s="460"/>
      <c r="E13" s="461"/>
      <c r="F13" s="462" t="str">
        <f>IF('Többletfeladat-kitűző lap'!I17="","",'Többletfeladat-kitűző lap'!I17)</f>
        <v/>
      </c>
      <c r="G13" s="463"/>
      <c r="H13" s="463"/>
      <c r="I13" s="463"/>
      <c r="J13" s="463"/>
      <c r="K13" s="463"/>
      <c r="L13" s="463"/>
      <c r="M13" s="463"/>
      <c r="N13" s="463"/>
      <c r="O13" s="463"/>
      <c r="P13" s="463"/>
      <c r="Q13" s="463"/>
      <c r="R13" s="463"/>
      <c r="S13" s="463"/>
      <c r="T13" s="463"/>
      <c r="U13" s="463"/>
      <c r="V13" s="463"/>
      <c r="W13" s="463"/>
      <c r="X13" s="463"/>
      <c r="Y13" s="463"/>
      <c r="Z13" s="464"/>
    </row>
    <row r="14" spans="1:26" s="116" customFormat="1" ht="10.5" customHeight="1" x14ac:dyDescent="0.2">
      <c r="F14" s="117"/>
      <c r="G14" s="117"/>
      <c r="H14" s="117"/>
      <c r="J14" s="117"/>
    </row>
    <row r="15" spans="1:26" s="116" customFormat="1" ht="16.5" customHeight="1" x14ac:dyDescent="0.2">
      <c r="A15" s="465" t="s">
        <v>74</v>
      </c>
      <c r="B15" s="465"/>
      <c r="C15" s="465"/>
      <c r="D15" s="465"/>
      <c r="E15" s="465"/>
      <c r="F15" s="465"/>
      <c r="G15" s="465"/>
      <c r="H15" s="465"/>
      <c r="I15" s="465"/>
      <c r="J15" s="117"/>
    </row>
    <row r="16" spans="1:26" s="116" customFormat="1" ht="16.5" customHeight="1" x14ac:dyDescent="0.2">
      <c r="A16" s="466" t="s">
        <v>14</v>
      </c>
      <c r="B16" s="467"/>
      <c r="C16" s="468" t="str">
        <f>IF('Többletfeladat-kitűző lap'!H69="","",'Többletfeladat-kitűző lap'!H69)</f>
        <v/>
      </c>
      <c r="D16" s="469"/>
      <c r="E16" s="469"/>
      <c r="F16" s="469"/>
      <c r="G16" s="469"/>
      <c r="H16" s="469"/>
      <c r="I16" s="469"/>
      <c r="J16" s="469"/>
      <c r="K16" s="469"/>
      <c r="L16" s="470"/>
      <c r="M16" s="467" t="s">
        <v>60</v>
      </c>
      <c r="N16" s="467"/>
      <c r="O16" s="467"/>
      <c r="P16" s="467"/>
      <c r="Q16" s="471"/>
      <c r="R16" s="472" t="str">
        <f>IF(C16="","",'Többletfeladat-kitűző lap'!W69)</f>
        <v/>
      </c>
      <c r="S16" s="472"/>
      <c r="T16" s="472"/>
      <c r="U16" s="472"/>
      <c r="V16" s="472"/>
      <c r="W16" s="472"/>
      <c r="X16" s="472"/>
      <c r="Y16" s="472"/>
      <c r="Z16" s="472"/>
    </row>
    <row r="17" spans="1:26" ht="16.5" customHeight="1" x14ac:dyDescent="0.2">
      <c r="A17" s="452" t="s">
        <v>61</v>
      </c>
      <c r="B17" s="453"/>
      <c r="C17" s="453"/>
      <c r="D17" s="453"/>
      <c r="E17" s="454"/>
      <c r="F17" s="462" t="str">
        <f>IF(C16="","",'Többletfeladat-kitűző lap'!H71)</f>
        <v/>
      </c>
      <c r="G17" s="463"/>
      <c r="H17" s="463"/>
      <c r="I17" s="463"/>
      <c r="J17" s="463"/>
      <c r="K17" s="463"/>
      <c r="L17" s="463"/>
      <c r="M17" s="463"/>
      <c r="N17" s="463"/>
      <c r="O17" s="463"/>
      <c r="P17" s="463"/>
      <c r="Q17" s="463"/>
      <c r="R17" s="463"/>
      <c r="S17" s="463"/>
      <c r="T17" s="463"/>
      <c r="U17" s="463"/>
      <c r="V17" s="463"/>
      <c r="W17" s="463"/>
      <c r="X17" s="463"/>
      <c r="Y17" s="463"/>
      <c r="Z17" s="464"/>
    </row>
    <row r="18" spans="1:26" s="116" customFormat="1" ht="10.5" customHeight="1" x14ac:dyDescent="0.2">
      <c r="F18" s="117"/>
      <c r="G18" s="117"/>
      <c r="H18" s="117"/>
      <c r="J18" s="117"/>
    </row>
    <row r="19" spans="1:26" ht="16.5" customHeight="1" x14ac:dyDescent="0.2">
      <c r="A19" s="452" t="s">
        <v>108</v>
      </c>
      <c r="B19" s="453"/>
      <c r="C19" s="453"/>
      <c r="D19" s="453"/>
      <c r="E19" s="453"/>
      <c r="F19" s="453"/>
      <c r="G19" s="453"/>
      <c r="H19" s="453"/>
      <c r="I19" s="453"/>
      <c r="J19" s="453"/>
      <c r="K19" s="473" t="str">
        <f>IF('Többletfeladat-kitűző lap'!X8="","",'Többletfeladat-kitűző lap'!X8)</f>
        <v/>
      </c>
      <c r="L19" s="474"/>
      <c r="M19" s="474"/>
      <c r="N19" s="474"/>
      <c r="O19" s="474"/>
      <c r="P19" s="474"/>
      <c r="Q19" s="474"/>
      <c r="R19" s="474"/>
      <c r="S19" s="474"/>
      <c r="T19" s="474"/>
      <c r="U19" s="474"/>
      <c r="V19" s="474"/>
      <c r="W19" s="474"/>
      <c r="X19" s="474"/>
      <c r="Y19" s="474"/>
      <c r="Z19" s="475"/>
    </row>
    <row r="20" spans="1:26" s="116" customFormat="1" ht="10.5" customHeight="1" x14ac:dyDescent="0.2">
      <c r="F20" s="117"/>
      <c r="G20" s="117"/>
      <c r="H20" s="117"/>
      <c r="J20" s="117"/>
    </row>
    <row r="21" spans="1:26" ht="15" customHeight="1" x14ac:dyDescent="0.2">
      <c r="A21" s="476" t="s">
        <v>110</v>
      </c>
      <c r="B21" s="476"/>
      <c r="C21" s="476"/>
      <c r="D21" s="476"/>
      <c r="E21" s="476"/>
      <c r="F21" s="476"/>
      <c r="G21" s="476"/>
      <c r="H21" s="476"/>
      <c r="I21" s="476"/>
      <c r="J21" s="113"/>
    </row>
    <row r="22" spans="1:26" s="116" customFormat="1" ht="14.25" customHeight="1" x14ac:dyDescent="0.2">
      <c r="A22" s="458" t="s">
        <v>120</v>
      </c>
      <c r="B22" s="458"/>
      <c r="C22" s="458"/>
      <c r="D22" s="458"/>
      <c r="E22" s="458"/>
      <c r="F22" s="458"/>
      <c r="G22" s="458"/>
      <c r="H22" s="458"/>
      <c r="I22" s="458"/>
      <c r="J22" s="458"/>
      <c r="K22" s="458"/>
      <c r="L22" s="458"/>
      <c r="M22" s="458"/>
      <c r="N22" s="458"/>
      <c r="O22" s="458"/>
      <c r="P22" s="458"/>
      <c r="Q22" s="458"/>
      <c r="R22" s="458"/>
      <c r="S22" s="458"/>
      <c r="T22" s="458"/>
      <c r="U22" s="458"/>
      <c r="V22" s="458"/>
      <c r="W22" s="458"/>
      <c r="X22" s="458"/>
      <c r="Y22" s="458"/>
      <c r="Z22" s="458"/>
    </row>
    <row r="23" spans="1:26" ht="75" customHeight="1" x14ac:dyDescent="0.2">
      <c r="A23" s="480"/>
      <c r="B23" s="481"/>
      <c r="C23" s="481"/>
      <c r="D23" s="481"/>
      <c r="E23" s="481"/>
      <c r="F23" s="481"/>
      <c r="G23" s="481"/>
      <c r="H23" s="481"/>
      <c r="I23" s="481"/>
      <c r="J23" s="481"/>
      <c r="K23" s="481"/>
      <c r="L23" s="481"/>
      <c r="M23" s="481"/>
      <c r="N23" s="481"/>
      <c r="O23" s="481"/>
      <c r="P23" s="481"/>
      <c r="Q23" s="481"/>
      <c r="R23" s="481"/>
      <c r="S23" s="481"/>
      <c r="T23" s="481"/>
      <c r="U23" s="481"/>
      <c r="V23" s="481"/>
      <c r="W23" s="481"/>
      <c r="X23" s="481"/>
      <c r="Y23" s="481"/>
      <c r="Z23" s="482"/>
    </row>
    <row r="24" spans="1:26" ht="75" customHeight="1" x14ac:dyDescent="0.2">
      <c r="A24" s="483"/>
      <c r="B24" s="484"/>
      <c r="C24" s="484"/>
      <c r="D24" s="484"/>
      <c r="E24" s="484"/>
      <c r="F24" s="484"/>
      <c r="G24" s="484"/>
      <c r="H24" s="484"/>
      <c r="I24" s="484"/>
      <c r="J24" s="484"/>
      <c r="K24" s="484"/>
      <c r="L24" s="484"/>
      <c r="M24" s="484"/>
      <c r="N24" s="484"/>
      <c r="O24" s="484"/>
      <c r="P24" s="484"/>
      <c r="Q24" s="484"/>
      <c r="R24" s="484"/>
      <c r="S24" s="484"/>
      <c r="T24" s="484"/>
      <c r="U24" s="484"/>
      <c r="V24" s="484"/>
      <c r="W24" s="484"/>
      <c r="X24" s="484"/>
      <c r="Y24" s="484"/>
      <c r="Z24" s="485"/>
    </row>
    <row r="25" spans="1:26" ht="10.5" customHeight="1" x14ac:dyDescent="0.2"/>
    <row r="26" spans="1:26" ht="15.75" customHeight="1" x14ac:dyDescent="0.35">
      <c r="A26" s="486" t="s">
        <v>75</v>
      </c>
      <c r="B26" s="486"/>
      <c r="C26" s="486"/>
      <c r="D26" s="486"/>
      <c r="E26" s="487"/>
      <c r="F26" s="488" t="str">
        <f>IF(K19="","",IF('Többletfeladat-kitűző lap'!A48="x",'Többletfeladat-kitűző lap'!C48,""))</f>
        <v/>
      </c>
      <c r="G26" s="489"/>
      <c r="H26" s="489"/>
      <c r="I26" s="489"/>
      <c r="J26" s="489"/>
      <c r="K26" s="489"/>
      <c r="L26" s="489"/>
      <c r="M26" s="490"/>
      <c r="N26" s="118" t="s">
        <v>76</v>
      </c>
      <c r="O26" s="488" t="str">
        <f>IF(F26="","",IF('Többletfeladat-kitűző lap'!A48="x",'Többletfeladat-kitűző lap'!M48,""))</f>
        <v/>
      </c>
      <c r="P26" s="489"/>
      <c r="Q26" s="489"/>
      <c r="R26" s="489"/>
      <c r="S26" s="489"/>
      <c r="T26" s="489"/>
      <c r="U26" s="489"/>
      <c r="V26" s="490"/>
      <c r="W26" s="491" t="str">
        <f>IF(O26&lt;F26,"Nem jó a dátum!","")</f>
        <v/>
      </c>
      <c r="X26" s="492"/>
      <c r="Y26" s="492"/>
      <c r="Z26" s="492"/>
    </row>
    <row r="27" spans="1:26" s="120" customFormat="1" ht="15" customHeight="1" x14ac:dyDescent="0.2">
      <c r="A27" s="119"/>
      <c r="B27" s="119"/>
      <c r="C27" s="119"/>
      <c r="D27" s="119"/>
      <c r="E27" s="119"/>
      <c r="F27" s="493" t="s">
        <v>77</v>
      </c>
      <c r="G27" s="493"/>
      <c r="H27" s="493"/>
      <c r="I27" s="493"/>
      <c r="J27" s="493"/>
      <c r="K27" s="493"/>
      <c r="L27" s="493"/>
      <c r="M27" s="493"/>
      <c r="N27" s="119"/>
      <c r="O27" s="493" t="s">
        <v>78</v>
      </c>
      <c r="P27" s="493"/>
      <c r="Q27" s="493"/>
      <c r="R27" s="493"/>
      <c r="S27" s="493"/>
      <c r="T27" s="493"/>
      <c r="U27" s="493"/>
      <c r="V27" s="493"/>
      <c r="W27" s="119"/>
      <c r="X27" s="119"/>
      <c r="Y27" s="119"/>
      <c r="Z27" s="119"/>
    </row>
    <row r="28" spans="1:26" ht="16.5" customHeight="1" x14ac:dyDescent="0.2">
      <c r="A28" s="486" t="s">
        <v>79</v>
      </c>
      <c r="B28" s="486"/>
      <c r="C28" s="486"/>
      <c r="D28" s="486"/>
      <c r="E28" s="486"/>
      <c r="F28" s="486"/>
      <c r="G28" s="494"/>
      <c r="H28" s="495"/>
      <c r="I28" s="495"/>
      <c r="J28" s="495"/>
      <c r="K28" s="496"/>
      <c r="L28" s="497" t="s">
        <v>80</v>
      </c>
      <c r="M28" s="498"/>
      <c r="N28" s="498"/>
      <c r="O28" s="499" t="s">
        <v>109</v>
      </c>
      <c r="P28" s="499"/>
      <c r="Q28" s="499"/>
      <c r="R28" s="499"/>
      <c r="S28" s="499"/>
      <c r="T28" s="499"/>
      <c r="U28" s="499"/>
      <c r="V28" s="499"/>
      <c r="W28" s="499"/>
      <c r="X28" s="499"/>
      <c r="Y28" s="499"/>
      <c r="Z28" s="499"/>
    </row>
    <row r="29" spans="1:26" s="122" customFormat="1" ht="15" customHeight="1" x14ac:dyDescent="0.2">
      <c r="A29" s="121"/>
      <c r="B29" s="121"/>
      <c r="C29" s="121"/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479"/>
      <c r="P29" s="479"/>
      <c r="Q29" s="479"/>
      <c r="R29" s="479"/>
      <c r="S29" s="479"/>
      <c r="T29" s="479"/>
      <c r="U29" s="479"/>
      <c r="V29" s="479"/>
      <c r="W29" s="121"/>
      <c r="X29" s="121"/>
      <c r="Y29" s="121"/>
      <c r="Z29" s="121"/>
    </row>
    <row r="30" spans="1:26" ht="16.5" customHeight="1" x14ac:dyDescent="0.2">
      <c r="A30" s="486" t="s">
        <v>81</v>
      </c>
      <c r="B30" s="486"/>
      <c r="C30" s="486"/>
      <c r="D30" s="486"/>
      <c r="E30" s="486"/>
      <c r="F30" s="486"/>
      <c r="G30" s="503"/>
      <c r="H30" s="504"/>
      <c r="I30" s="504"/>
      <c r="J30" s="504"/>
      <c r="K30" s="505"/>
      <c r="L30" s="506" t="s">
        <v>123</v>
      </c>
      <c r="M30" s="507"/>
      <c r="N30" s="508" t="str">
        <f>'Összeg betűvel teljighoz'!C2</f>
        <v/>
      </c>
      <c r="O30" s="509"/>
      <c r="P30" s="509"/>
      <c r="Q30" s="509"/>
      <c r="R30" s="509"/>
      <c r="S30" s="509"/>
      <c r="T30" s="509"/>
      <c r="U30" s="509"/>
      <c r="V30" s="509"/>
      <c r="W30" s="509"/>
      <c r="X30" s="510"/>
      <c r="Y30" s="507" t="s">
        <v>82</v>
      </c>
      <c r="Z30" s="507"/>
    </row>
    <row r="31" spans="1:26" ht="15" customHeight="1" x14ac:dyDescent="0.2">
      <c r="A31" s="123"/>
      <c r="B31" s="123"/>
      <c r="C31" s="123"/>
      <c r="D31" s="123"/>
      <c r="E31" s="123"/>
      <c r="F31" s="123"/>
      <c r="G31" s="124"/>
      <c r="H31" s="124"/>
      <c r="I31" s="124"/>
      <c r="J31" s="124"/>
      <c r="K31" s="124"/>
      <c r="L31" s="125"/>
      <c r="M31" s="126"/>
      <c r="N31" s="126"/>
      <c r="P31" s="127"/>
      <c r="Q31" s="127"/>
      <c r="R31" s="127"/>
      <c r="S31" s="127"/>
      <c r="T31" s="127"/>
      <c r="U31" s="127"/>
      <c r="V31" s="127"/>
      <c r="W31" s="127"/>
      <c r="X31" s="127"/>
      <c r="Y31" s="127"/>
      <c r="Z31" s="127"/>
    </row>
    <row r="32" spans="1:26" ht="15.75" x14ac:dyDescent="0.2">
      <c r="A32" s="520" t="s">
        <v>83</v>
      </c>
      <c r="B32" s="520"/>
      <c r="C32" s="520"/>
      <c r="D32" s="520"/>
      <c r="E32" s="520"/>
      <c r="F32" s="520"/>
      <c r="G32" s="521" t="s">
        <v>84</v>
      </c>
      <c r="H32" s="521"/>
      <c r="I32" s="522"/>
      <c r="J32" s="523"/>
      <c r="K32" s="128" t="s">
        <v>85</v>
      </c>
    </row>
    <row r="33" spans="1:26" ht="30" customHeight="1" x14ac:dyDescent="0.2">
      <c r="A33" s="123"/>
      <c r="B33" s="123"/>
      <c r="C33" s="123"/>
      <c r="D33" s="123"/>
      <c r="E33" s="123"/>
      <c r="F33" s="123"/>
      <c r="G33" s="124"/>
      <c r="H33" s="124"/>
      <c r="I33" s="124"/>
      <c r="J33" s="124"/>
      <c r="K33" s="124"/>
      <c r="L33" s="125"/>
      <c r="M33" s="126"/>
      <c r="N33" s="126"/>
      <c r="P33" s="127"/>
      <c r="Q33" s="127"/>
      <c r="R33" s="127"/>
      <c r="S33" s="127"/>
      <c r="T33" s="127"/>
      <c r="U33" s="127"/>
      <c r="V33" s="127"/>
      <c r="W33" s="127"/>
      <c r="X33" s="127"/>
      <c r="Y33" s="127"/>
      <c r="Z33" s="127"/>
    </row>
    <row r="34" spans="1:26" ht="30.75" customHeight="1" x14ac:dyDescent="0.2">
      <c r="A34" s="477" t="s">
        <v>119</v>
      </c>
      <c r="B34" s="477"/>
      <c r="C34" s="477"/>
      <c r="D34" s="477"/>
      <c r="E34" s="477"/>
      <c r="F34" s="477"/>
      <c r="G34" s="477"/>
      <c r="H34" s="477"/>
      <c r="I34" s="477"/>
      <c r="J34" s="477"/>
      <c r="K34" s="477"/>
      <c r="L34" s="477"/>
      <c r="M34" s="477"/>
      <c r="N34" s="477"/>
      <c r="O34" s="477"/>
      <c r="P34" s="477"/>
      <c r="Q34" s="477"/>
      <c r="R34" s="477"/>
      <c r="S34" s="477"/>
      <c r="T34" s="477"/>
      <c r="U34" s="477"/>
      <c r="V34" s="477"/>
      <c r="W34" s="477"/>
      <c r="X34" s="477"/>
      <c r="Y34" s="477"/>
      <c r="Z34" s="477"/>
    </row>
    <row r="36" spans="1:26" x14ac:dyDescent="0.2">
      <c r="D36" s="478" t="str">
        <f>IF(D37="","",IF(D37&lt;F26,"Nem jó a dátum!",""))</f>
        <v/>
      </c>
      <c r="E36" s="478"/>
      <c r="F36" s="478"/>
      <c r="G36" s="478"/>
      <c r="H36" s="478"/>
      <c r="I36" s="478"/>
      <c r="J36" s="478"/>
      <c r="K36" s="478"/>
    </row>
    <row r="37" spans="1:26" x14ac:dyDescent="0.2">
      <c r="A37" s="385" t="s">
        <v>100</v>
      </c>
      <c r="B37" s="385"/>
      <c r="C37" s="362" t="s">
        <v>103</v>
      </c>
      <c r="D37" s="362"/>
      <c r="E37" s="362"/>
      <c r="F37" s="362"/>
      <c r="G37" s="250"/>
      <c r="H37" s="250"/>
      <c r="I37" s="250"/>
      <c r="J37" s="250"/>
      <c r="K37" s="250"/>
      <c r="L37" s="250"/>
      <c r="M37" s="250"/>
    </row>
    <row r="38" spans="1:26" ht="12" customHeight="1" x14ac:dyDescent="0.2">
      <c r="E38" s="171"/>
      <c r="F38" s="171"/>
      <c r="G38" s="502" t="s">
        <v>86</v>
      </c>
      <c r="H38" s="502"/>
      <c r="I38" s="502"/>
      <c r="J38" s="502"/>
      <c r="K38" s="502"/>
      <c r="L38" s="502"/>
      <c r="M38" s="502"/>
      <c r="O38" s="511"/>
      <c r="P38" s="512"/>
      <c r="Q38" s="512"/>
      <c r="R38" s="512"/>
      <c r="S38" s="512"/>
      <c r="T38" s="512"/>
      <c r="U38" s="512"/>
      <c r="V38" s="512"/>
      <c r="W38" s="512"/>
      <c r="X38" s="512"/>
      <c r="Y38" s="512"/>
      <c r="Z38" s="513"/>
    </row>
    <row r="39" spans="1:26" x14ac:dyDescent="0.2">
      <c r="F39" s="129"/>
      <c r="O39" s="514"/>
      <c r="P39" s="515"/>
      <c r="Q39" s="515"/>
      <c r="R39" s="515"/>
      <c r="S39" s="515"/>
      <c r="T39" s="515"/>
      <c r="U39" s="515"/>
      <c r="V39" s="515"/>
      <c r="W39" s="515"/>
      <c r="X39" s="515"/>
      <c r="Y39" s="515"/>
      <c r="Z39" s="516"/>
    </row>
    <row r="40" spans="1:26" ht="9.75" customHeight="1" x14ac:dyDescent="0.2">
      <c r="F40" s="129"/>
      <c r="O40" s="514"/>
      <c r="P40" s="515"/>
      <c r="Q40" s="515"/>
      <c r="R40" s="515"/>
      <c r="S40" s="515"/>
      <c r="T40" s="515"/>
      <c r="U40" s="515"/>
      <c r="V40" s="515"/>
      <c r="W40" s="515"/>
      <c r="X40" s="515"/>
      <c r="Y40" s="515"/>
      <c r="Z40" s="516"/>
    </row>
    <row r="41" spans="1:26" ht="4.5" customHeight="1" x14ac:dyDescent="0.2">
      <c r="F41" s="129"/>
      <c r="O41" s="514"/>
      <c r="P41" s="515"/>
      <c r="Q41" s="515"/>
      <c r="R41" s="515"/>
      <c r="S41" s="515"/>
      <c r="T41" s="515"/>
      <c r="U41" s="515"/>
      <c r="V41" s="515"/>
      <c r="W41" s="515"/>
      <c r="X41" s="515"/>
      <c r="Y41" s="515"/>
      <c r="Z41" s="516"/>
    </row>
    <row r="42" spans="1:26" ht="9" customHeight="1" x14ac:dyDescent="0.2">
      <c r="F42" s="129"/>
      <c r="O42" s="514"/>
      <c r="P42" s="515"/>
      <c r="Q42" s="515"/>
      <c r="R42" s="515"/>
      <c r="S42" s="515"/>
      <c r="T42" s="515"/>
      <c r="U42" s="515"/>
      <c r="V42" s="515"/>
      <c r="W42" s="515"/>
      <c r="X42" s="515"/>
      <c r="Y42" s="515"/>
      <c r="Z42" s="516"/>
    </row>
    <row r="43" spans="1:26" x14ac:dyDescent="0.2">
      <c r="D43" s="130"/>
      <c r="E43" s="130"/>
      <c r="F43" s="129"/>
      <c r="J43" s="130" t="s">
        <v>87</v>
      </c>
      <c r="O43" s="514"/>
      <c r="P43" s="515"/>
      <c r="Q43" s="515"/>
      <c r="R43" s="515"/>
      <c r="S43" s="515"/>
      <c r="T43" s="515"/>
      <c r="U43" s="515"/>
      <c r="V43" s="515"/>
      <c r="W43" s="515"/>
      <c r="X43" s="515"/>
      <c r="Y43" s="515"/>
      <c r="Z43" s="516"/>
    </row>
    <row r="44" spans="1:26" x14ac:dyDescent="0.2">
      <c r="D44" s="130"/>
      <c r="E44" s="130"/>
      <c r="F44" s="129"/>
      <c r="O44" s="517"/>
      <c r="P44" s="518"/>
      <c r="Q44" s="518"/>
      <c r="R44" s="518"/>
      <c r="S44" s="518"/>
      <c r="T44" s="518"/>
      <c r="U44" s="518"/>
      <c r="V44" s="518"/>
      <c r="W44" s="518"/>
      <c r="X44" s="518"/>
      <c r="Y44" s="518"/>
      <c r="Z44" s="519"/>
    </row>
    <row r="45" spans="1:26" x14ac:dyDescent="0.2">
      <c r="D45" s="130"/>
      <c r="E45" s="130"/>
      <c r="F45" s="129"/>
      <c r="P45" s="500" t="s">
        <v>88</v>
      </c>
      <c r="Q45" s="500"/>
      <c r="R45" s="500"/>
      <c r="S45" s="500"/>
      <c r="T45" s="500"/>
      <c r="U45" s="500"/>
      <c r="V45" s="500"/>
      <c r="W45" s="500"/>
      <c r="X45" s="500"/>
      <c r="Y45" s="500"/>
    </row>
    <row r="46" spans="1:26" ht="20.25" customHeight="1" x14ac:dyDescent="0.2">
      <c r="I46" s="129"/>
      <c r="J46" s="131"/>
      <c r="P46" s="501" t="str">
        <f>IF(C16="","",C16)</f>
        <v/>
      </c>
      <c r="Q46" s="501"/>
      <c r="R46" s="501"/>
      <c r="S46" s="501"/>
      <c r="T46" s="501"/>
      <c r="U46" s="501"/>
      <c r="V46" s="501"/>
      <c r="W46" s="501"/>
      <c r="X46" s="501"/>
      <c r="Y46" s="501"/>
    </row>
    <row r="47" spans="1:26" x14ac:dyDescent="0.2">
      <c r="J47" s="132"/>
      <c r="P47" s="500" t="s">
        <v>89</v>
      </c>
      <c r="Q47" s="500"/>
      <c r="R47" s="500"/>
      <c r="S47" s="500"/>
      <c r="T47" s="500"/>
      <c r="U47" s="500"/>
      <c r="V47" s="500"/>
      <c r="W47" s="500"/>
      <c r="X47" s="500"/>
      <c r="Y47" s="500"/>
    </row>
    <row r="48" spans="1:26" x14ac:dyDescent="0.2">
      <c r="J48" s="132"/>
      <c r="P48" s="133"/>
      <c r="Q48" s="133"/>
      <c r="R48" s="133"/>
      <c r="S48" s="133"/>
      <c r="T48" s="133"/>
      <c r="U48" s="133"/>
      <c r="V48" s="133"/>
      <c r="W48" s="133"/>
      <c r="X48" s="133"/>
      <c r="Y48" s="133"/>
    </row>
    <row r="49" ht="11.25" customHeight="1" x14ac:dyDescent="0.2"/>
  </sheetData>
  <sheetProtection password="CC23" sheet="1" objects="1" scenarios="1" formatCells="0" selectLockedCells="1"/>
  <mergeCells count="62">
    <mergeCell ref="P45:Y45"/>
    <mergeCell ref="P46:Y46"/>
    <mergeCell ref="P47:Y47"/>
    <mergeCell ref="G38:M38"/>
    <mergeCell ref="A30:F30"/>
    <mergeCell ref="G30:K30"/>
    <mergeCell ref="L30:M30"/>
    <mergeCell ref="N30:X30"/>
    <mergeCell ref="O38:Z44"/>
    <mergeCell ref="Y30:Z30"/>
    <mergeCell ref="A37:B37"/>
    <mergeCell ref="C37:F37"/>
    <mergeCell ref="G37:M37"/>
    <mergeCell ref="A32:F32"/>
    <mergeCell ref="G32:H32"/>
    <mergeCell ref="I32:J32"/>
    <mergeCell ref="A34:Z34"/>
    <mergeCell ref="D36:K36"/>
    <mergeCell ref="O29:V29"/>
    <mergeCell ref="A23:Z23"/>
    <mergeCell ref="A24:Z24"/>
    <mergeCell ref="A26:E26"/>
    <mergeCell ref="F26:M26"/>
    <mergeCell ref="O26:V26"/>
    <mergeCell ref="W26:Z26"/>
    <mergeCell ref="F27:M27"/>
    <mergeCell ref="O27:V27"/>
    <mergeCell ref="A28:F28"/>
    <mergeCell ref="G28:K28"/>
    <mergeCell ref="L28:N28"/>
    <mergeCell ref="O28:Z28"/>
    <mergeCell ref="A22:Z22"/>
    <mergeCell ref="A13:E13"/>
    <mergeCell ref="F13:Z13"/>
    <mergeCell ref="A15:I15"/>
    <mergeCell ref="A16:B16"/>
    <mergeCell ref="C16:L16"/>
    <mergeCell ref="M16:Q16"/>
    <mergeCell ref="R16:Z16"/>
    <mergeCell ref="A17:E17"/>
    <mergeCell ref="F17:Z17"/>
    <mergeCell ref="A19:J19"/>
    <mergeCell ref="K19:Z19"/>
    <mergeCell ref="A21:I21"/>
    <mergeCell ref="A10:E10"/>
    <mergeCell ref="F10:N10"/>
    <mergeCell ref="O10:Q10"/>
    <mergeCell ref="R10:Z10"/>
    <mergeCell ref="A12:E12"/>
    <mergeCell ref="F12:Z12"/>
    <mergeCell ref="A5:Z5"/>
    <mergeCell ref="A6:Z6"/>
    <mergeCell ref="A9:E9"/>
    <mergeCell ref="F9:Q9"/>
    <mergeCell ref="R9:U9"/>
    <mergeCell ref="V9:Z9"/>
    <mergeCell ref="C1:H1"/>
    <mergeCell ref="P1:T1"/>
    <mergeCell ref="U1:Z1"/>
    <mergeCell ref="C2:H2"/>
    <mergeCell ref="T2:V2"/>
    <mergeCell ref="W2:Z2"/>
  </mergeCells>
  <dataValidations count="1">
    <dataValidation type="list" allowBlank="1" showInputMessage="1" showErrorMessage="1" sqref="C37">
      <formula1>kelt</formula1>
    </dataValidation>
  </dataValidations>
  <printOptions horizontalCentered="1"/>
  <pageMargins left="0.59055118110236227" right="0.59055118110236227" top="0.74803149606299213" bottom="0.74803149606299213" header="0.31496062992125984" footer="0.31496062992125984"/>
  <pageSetup paperSize="9" scale="90" orientation="portrait" r:id="rId1"/>
  <headerFooter>
    <oddHeader>&amp;L&amp;"-,Félkövér dőlt"© PTE</oddHeader>
    <oddFooter>&amp;L&amp;"-,Dőlt"&amp;9Dokumentum mintatár 2015
Dokumentumok általános célra
Készült:...&amp;C&amp;P/&amp;N&amp;R&amp;"-,Dőlt"&amp;9Teljesítés-igazolás minta
többletfeladat-kitűző laphoz
v20150807</oddFooter>
  </headerFooter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3"/>
  <sheetViews>
    <sheetView workbookViewId="0">
      <selection activeCell="C26" sqref="C26"/>
    </sheetView>
  </sheetViews>
  <sheetFormatPr defaultRowHeight="15" x14ac:dyDescent="0.25"/>
  <cols>
    <col min="1" max="1" width="20.7109375" style="134" customWidth="1"/>
    <col min="2" max="2" width="9.28515625" style="134" customWidth="1"/>
    <col min="3" max="3" width="120.7109375" style="134" customWidth="1"/>
    <col min="4" max="256" width="9.140625" style="134"/>
    <col min="257" max="257" width="20.7109375" style="134" customWidth="1"/>
    <col min="258" max="258" width="9.28515625" style="134" customWidth="1"/>
    <col min="259" max="259" width="120.7109375" style="134" customWidth="1"/>
    <col min="260" max="512" width="9.140625" style="134"/>
    <col min="513" max="513" width="20.7109375" style="134" customWidth="1"/>
    <col min="514" max="514" width="9.28515625" style="134" customWidth="1"/>
    <col min="515" max="515" width="120.7109375" style="134" customWidth="1"/>
    <col min="516" max="768" width="9.140625" style="134"/>
    <col min="769" max="769" width="20.7109375" style="134" customWidth="1"/>
    <col min="770" max="770" width="9.28515625" style="134" customWidth="1"/>
    <col min="771" max="771" width="120.7109375" style="134" customWidth="1"/>
    <col min="772" max="1024" width="9.140625" style="134"/>
    <col min="1025" max="1025" width="20.7109375" style="134" customWidth="1"/>
    <col min="1026" max="1026" width="9.28515625" style="134" customWidth="1"/>
    <col min="1027" max="1027" width="120.7109375" style="134" customWidth="1"/>
    <col min="1028" max="1280" width="9.140625" style="134"/>
    <col min="1281" max="1281" width="20.7109375" style="134" customWidth="1"/>
    <col min="1282" max="1282" width="9.28515625" style="134" customWidth="1"/>
    <col min="1283" max="1283" width="120.7109375" style="134" customWidth="1"/>
    <col min="1284" max="1536" width="9.140625" style="134"/>
    <col min="1537" max="1537" width="20.7109375" style="134" customWidth="1"/>
    <col min="1538" max="1538" width="9.28515625" style="134" customWidth="1"/>
    <col min="1539" max="1539" width="120.7109375" style="134" customWidth="1"/>
    <col min="1540" max="1792" width="9.140625" style="134"/>
    <col min="1793" max="1793" width="20.7109375" style="134" customWidth="1"/>
    <col min="1794" max="1794" width="9.28515625" style="134" customWidth="1"/>
    <col min="1795" max="1795" width="120.7109375" style="134" customWidth="1"/>
    <col min="1796" max="2048" width="9.140625" style="134"/>
    <col min="2049" max="2049" width="20.7109375" style="134" customWidth="1"/>
    <col min="2050" max="2050" width="9.28515625" style="134" customWidth="1"/>
    <col min="2051" max="2051" width="120.7109375" style="134" customWidth="1"/>
    <col min="2052" max="2304" width="9.140625" style="134"/>
    <col min="2305" max="2305" width="20.7109375" style="134" customWidth="1"/>
    <col min="2306" max="2306" width="9.28515625" style="134" customWidth="1"/>
    <col min="2307" max="2307" width="120.7109375" style="134" customWidth="1"/>
    <col min="2308" max="2560" width="9.140625" style="134"/>
    <col min="2561" max="2561" width="20.7109375" style="134" customWidth="1"/>
    <col min="2562" max="2562" width="9.28515625" style="134" customWidth="1"/>
    <col min="2563" max="2563" width="120.7109375" style="134" customWidth="1"/>
    <col min="2564" max="2816" width="9.140625" style="134"/>
    <col min="2817" max="2817" width="20.7109375" style="134" customWidth="1"/>
    <col min="2818" max="2818" width="9.28515625" style="134" customWidth="1"/>
    <col min="2819" max="2819" width="120.7109375" style="134" customWidth="1"/>
    <col min="2820" max="3072" width="9.140625" style="134"/>
    <col min="3073" max="3073" width="20.7109375" style="134" customWidth="1"/>
    <col min="3074" max="3074" width="9.28515625" style="134" customWidth="1"/>
    <col min="3075" max="3075" width="120.7109375" style="134" customWidth="1"/>
    <col min="3076" max="3328" width="9.140625" style="134"/>
    <col min="3329" max="3329" width="20.7109375" style="134" customWidth="1"/>
    <col min="3330" max="3330" width="9.28515625" style="134" customWidth="1"/>
    <col min="3331" max="3331" width="120.7109375" style="134" customWidth="1"/>
    <col min="3332" max="3584" width="9.140625" style="134"/>
    <col min="3585" max="3585" width="20.7109375" style="134" customWidth="1"/>
    <col min="3586" max="3586" width="9.28515625" style="134" customWidth="1"/>
    <col min="3587" max="3587" width="120.7109375" style="134" customWidth="1"/>
    <col min="3588" max="3840" width="9.140625" style="134"/>
    <col min="3841" max="3841" width="20.7109375" style="134" customWidth="1"/>
    <col min="3842" max="3842" width="9.28515625" style="134" customWidth="1"/>
    <col min="3843" max="3843" width="120.7109375" style="134" customWidth="1"/>
    <col min="3844" max="4096" width="9.140625" style="134"/>
    <col min="4097" max="4097" width="20.7109375" style="134" customWidth="1"/>
    <col min="4098" max="4098" width="9.28515625" style="134" customWidth="1"/>
    <col min="4099" max="4099" width="120.7109375" style="134" customWidth="1"/>
    <col min="4100" max="4352" width="9.140625" style="134"/>
    <col min="4353" max="4353" width="20.7109375" style="134" customWidth="1"/>
    <col min="4354" max="4354" width="9.28515625" style="134" customWidth="1"/>
    <col min="4355" max="4355" width="120.7109375" style="134" customWidth="1"/>
    <col min="4356" max="4608" width="9.140625" style="134"/>
    <col min="4609" max="4609" width="20.7109375" style="134" customWidth="1"/>
    <col min="4610" max="4610" width="9.28515625" style="134" customWidth="1"/>
    <col min="4611" max="4611" width="120.7109375" style="134" customWidth="1"/>
    <col min="4612" max="4864" width="9.140625" style="134"/>
    <col min="4865" max="4865" width="20.7109375" style="134" customWidth="1"/>
    <col min="4866" max="4866" width="9.28515625" style="134" customWidth="1"/>
    <col min="4867" max="4867" width="120.7109375" style="134" customWidth="1"/>
    <col min="4868" max="5120" width="9.140625" style="134"/>
    <col min="5121" max="5121" width="20.7109375" style="134" customWidth="1"/>
    <col min="5122" max="5122" width="9.28515625" style="134" customWidth="1"/>
    <col min="5123" max="5123" width="120.7109375" style="134" customWidth="1"/>
    <col min="5124" max="5376" width="9.140625" style="134"/>
    <col min="5377" max="5377" width="20.7109375" style="134" customWidth="1"/>
    <col min="5378" max="5378" width="9.28515625" style="134" customWidth="1"/>
    <col min="5379" max="5379" width="120.7109375" style="134" customWidth="1"/>
    <col min="5380" max="5632" width="9.140625" style="134"/>
    <col min="5633" max="5633" width="20.7109375" style="134" customWidth="1"/>
    <col min="5634" max="5634" width="9.28515625" style="134" customWidth="1"/>
    <col min="5635" max="5635" width="120.7109375" style="134" customWidth="1"/>
    <col min="5636" max="5888" width="9.140625" style="134"/>
    <col min="5889" max="5889" width="20.7109375" style="134" customWidth="1"/>
    <col min="5890" max="5890" width="9.28515625" style="134" customWidth="1"/>
    <col min="5891" max="5891" width="120.7109375" style="134" customWidth="1"/>
    <col min="5892" max="6144" width="9.140625" style="134"/>
    <col min="6145" max="6145" width="20.7109375" style="134" customWidth="1"/>
    <col min="6146" max="6146" width="9.28515625" style="134" customWidth="1"/>
    <col min="6147" max="6147" width="120.7109375" style="134" customWidth="1"/>
    <col min="6148" max="6400" width="9.140625" style="134"/>
    <col min="6401" max="6401" width="20.7109375" style="134" customWidth="1"/>
    <col min="6402" max="6402" width="9.28515625" style="134" customWidth="1"/>
    <col min="6403" max="6403" width="120.7109375" style="134" customWidth="1"/>
    <col min="6404" max="6656" width="9.140625" style="134"/>
    <col min="6657" max="6657" width="20.7109375" style="134" customWidth="1"/>
    <col min="6658" max="6658" width="9.28515625" style="134" customWidth="1"/>
    <col min="6659" max="6659" width="120.7109375" style="134" customWidth="1"/>
    <col min="6660" max="6912" width="9.140625" style="134"/>
    <col min="6913" max="6913" width="20.7109375" style="134" customWidth="1"/>
    <col min="6914" max="6914" width="9.28515625" style="134" customWidth="1"/>
    <col min="6915" max="6915" width="120.7109375" style="134" customWidth="1"/>
    <col min="6916" max="7168" width="9.140625" style="134"/>
    <col min="7169" max="7169" width="20.7109375" style="134" customWidth="1"/>
    <col min="7170" max="7170" width="9.28515625" style="134" customWidth="1"/>
    <col min="7171" max="7171" width="120.7109375" style="134" customWidth="1"/>
    <col min="7172" max="7424" width="9.140625" style="134"/>
    <col min="7425" max="7425" width="20.7109375" style="134" customWidth="1"/>
    <col min="7426" max="7426" width="9.28515625" style="134" customWidth="1"/>
    <col min="7427" max="7427" width="120.7109375" style="134" customWidth="1"/>
    <col min="7428" max="7680" width="9.140625" style="134"/>
    <col min="7681" max="7681" width="20.7109375" style="134" customWidth="1"/>
    <col min="7682" max="7682" width="9.28515625" style="134" customWidth="1"/>
    <col min="7683" max="7683" width="120.7109375" style="134" customWidth="1"/>
    <col min="7684" max="7936" width="9.140625" style="134"/>
    <col min="7937" max="7937" width="20.7109375" style="134" customWidth="1"/>
    <col min="7938" max="7938" width="9.28515625" style="134" customWidth="1"/>
    <col min="7939" max="7939" width="120.7109375" style="134" customWidth="1"/>
    <col min="7940" max="8192" width="9.140625" style="134"/>
    <col min="8193" max="8193" width="20.7109375" style="134" customWidth="1"/>
    <col min="8194" max="8194" width="9.28515625" style="134" customWidth="1"/>
    <col min="8195" max="8195" width="120.7109375" style="134" customWidth="1"/>
    <col min="8196" max="8448" width="9.140625" style="134"/>
    <col min="8449" max="8449" width="20.7109375" style="134" customWidth="1"/>
    <col min="8450" max="8450" width="9.28515625" style="134" customWidth="1"/>
    <col min="8451" max="8451" width="120.7109375" style="134" customWidth="1"/>
    <col min="8452" max="8704" width="9.140625" style="134"/>
    <col min="8705" max="8705" width="20.7109375" style="134" customWidth="1"/>
    <col min="8706" max="8706" width="9.28515625" style="134" customWidth="1"/>
    <col min="8707" max="8707" width="120.7109375" style="134" customWidth="1"/>
    <col min="8708" max="8960" width="9.140625" style="134"/>
    <col min="8961" max="8961" width="20.7109375" style="134" customWidth="1"/>
    <col min="8962" max="8962" width="9.28515625" style="134" customWidth="1"/>
    <col min="8963" max="8963" width="120.7109375" style="134" customWidth="1"/>
    <col min="8964" max="9216" width="9.140625" style="134"/>
    <col min="9217" max="9217" width="20.7109375" style="134" customWidth="1"/>
    <col min="9218" max="9218" width="9.28515625" style="134" customWidth="1"/>
    <col min="9219" max="9219" width="120.7109375" style="134" customWidth="1"/>
    <col min="9220" max="9472" width="9.140625" style="134"/>
    <col min="9473" max="9473" width="20.7109375" style="134" customWidth="1"/>
    <col min="9474" max="9474" width="9.28515625" style="134" customWidth="1"/>
    <col min="9475" max="9475" width="120.7109375" style="134" customWidth="1"/>
    <col min="9476" max="9728" width="9.140625" style="134"/>
    <col min="9729" max="9729" width="20.7109375" style="134" customWidth="1"/>
    <col min="9730" max="9730" width="9.28515625" style="134" customWidth="1"/>
    <col min="9731" max="9731" width="120.7109375" style="134" customWidth="1"/>
    <col min="9732" max="9984" width="9.140625" style="134"/>
    <col min="9985" max="9985" width="20.7109375" style="134" customWidth="1"/>
    <col min="9986" max="9986" width="9.28515625" style="134" customWidth="1"/>
    <col min="9987" max="9987" width="120.7109375" style="134" customWidth="1"/>
    <col min="9988" max="10240" width="9.140625" style="134"/>
    <col min="10241" max="10241" width="20.7109375" style="134" customWidth="1"/>
    <col min="10242" max="10242" width="9.28515625" style="134" customWidth="1"/>
    <col min="10243" max="10243" width="120.7109375" style="134" customWidth="1"/>
    <col min="10244" max="10496" width="9.140625" style="134"/>
    <col min="10497" max="10497" width="20.7109375" style="134" customWidth="1"/>
    <col min="10498" max="10498" width="9.28515625" style="134" customWidth="1"/>
    <col min="10499" max="10499" width="120.7109375" style="134" customWidth="1"/>
    <col min="10500" max="10752" width="9.140625" style="134"/>
    <col min="10753" max="10753" width="20.7109375" style="134" customWidth="1"/>
    <col min="10754" max="10754" width="9.28515625" style="134" customWidth="1"/>
    <col min="10755" max="10755" width="120.7109375" style="134" customWidth="1"/>
    <col min="10756" max="11008" width="9.140625" style="134"/>
    <col min="11009" max="11009" width="20.7109375" style="134" customWidth="1"/>
    <col min="11010" max="11010" width="9.28515625" style="134" customWidth="1"/>
    <col min="11011" max="11011" width="120.7109375" style="134" customWidth="1"/>
    <col min="11012" max="11264" width="9.140625" style="134"/>
    <col min="11265" max="11265" width="20.7109375" style="134" customWidth="1"/>
    <col min="11266" max="11266" width="9.28515625" style="134" customWidth="1"/>
    <col min="11267" max="11267" width="120.7109375" style="134" customWidth="1"/>
    <col min="11268" max="11520" width="9.140625" style="134"/>
    <col min="11521" max="11521" width="20.7109375" style="134" customWidth="1"/>
    <col min="11522" max="11522" width="9.28515625" style="134" customWidth="1"/>
    <col min="11523" max="11523" width="120.7109375" style="134" customWidth="1"/>
    <col min="11524" max="11776" width="9.140625" style="134"/>
    <col min="11777" max="11777" width="20.7109375" style="134" customWidth="1"/>
    <col min="11778" max="11778" width="9.28515625" style="134" customWidth="1"/>
    <col min="11779" max="11779" width="120.7109375" style="134" customWidth="1"/>
    <col min="11780" max="12032" width="9.140625" style="134"/>
    <col min="12033" max="12033" width="20.7109375" style="134" customWidth="1"/>
    <col min="12034" max="12034" width="9.28515625" style="134" customWidth="1"/>
    <col min="12035" max="12035" width="120.7109375" style="134" customWidth="1"/>
    <col min="12036" max="12288" width="9.140625" style="134"/>
    <col min="12289" max="12289" width="20.7109375" style="134" customWidth="1"/>
    <col min="12290" max="12290" width="9.28515625" style="134" customWidth="1"/>
    <col min="12291" max="12291" width="120.7109375" style="134" customWidth="1"/>
    <col min="12292" max="12544" width="9.140625" style="134"/>
    <col min="12545" max="12545" width="20.7109375" style="134" customWidth="1"/>
    <col min="12546" max="12546" width="9.28515625" style="134" customWidth="1"/>
    <col min="12547" max="12547" width="120.7109375" style="134" customWidth="1"/>
    <col min="12548" max="12800" width="9.140625" style="134"/>
    <col min="12801" max="12801" width="20.7109375" style="134" customWidth="1"/>
    <col min="12802" max="12802" width="9.28515625" style="134" customWidth="1"/>
    <col min="12803" max="12803" width="120.7109375" style="134" customWidth="1"/>
    <col min="12804" max="13056" width="9.140625" style="134"/>
    <col min="13057" max="13057" width="20.7109375" style="134" customWidth="1"/>
    <col min="13058" max="13058" width="9.28515625" style="134" customWidth="1"/>
    <col min="13059" max="13059" width="120.7109375" style="134" customWidth="1"/>
    <col min="13060" max="13312" width="9.140625" style="134"/>
    <col min="13313" max="13313" width="20.7109375" style="134" customWidth="1"/>
    <col min="13314" max="13314" width="9.28515625" style="134" customWidth="1"/>
    <col min="13315" max="13315" width="120.7109375" style="134" customWidth="1"/>
    <col min="13316" max="13568" width="9.140625" style="134"/>
    <col min="13569" max="13569" width="20.7109375" style="134" customWidth="1"/>
    <col min="13570" max="13570" width="9.28515625" style="134" customWidth="1"/>
    <col min="13571" max="13571" width="120.7109375" style="134" customWidth="1"/>
    <col min="13572" max="13824" width="9.140625" style="134"/>
    <col min="13825" max="13825" width="20.7109375" style="134" customWidth="1"/>
    <col min="13826" max="13826" width="9.28515625" style="134" customWidth="1"/>
    <col min="13827" max="13827" width="120.7109375" style="134" customWidth="1"/>
    <col min="13828" max="14080" width="9.140625" style="134"/>
    <col min="14081" max="14081" width="20.7109375" style="134" customWidth="1"/>
    <col min="14082" max="14082" width="9.28515625" style="134" customWidth="1"/>
    <col min="14083" max="14083" width="120.7109375" style="134" customWidth="1"/>
    <col min="14084" max="14336" width="9.140625" style="134"/>
    <col min="14337" max="14337" width="20.7109375" style="134" customWidth="1"/>
    <col min="14338" max="14338" width="9.28515625" style="134" customWidth="1"/>
    <col min="14339" max="14339" width="120.7109375" style="134" customWidth="1"/>
    <col min="14340" max="14592" width="9.140625" style="134"/>
    <col min="14593" max="14593" width="20.7109375" style="134" customWidth="1"/>
    <col min="14594" max="14594" width="9.28515625" style="134" customWidth="1"/>
    <col min="14595" max="14595" width="120.7109375" style="134" customWidth="1"/>
    <col min="14596" max="14848" width="9.140625" style="134"/>
    <col min="14849" max="14849" width="20.7109375" style="134" customWidth="1"/>
    <col min="14850" max="14850" width="9.28515625" style="134" customWidth="1"/>
    <col min="14851" max="14851" width="120.7109375" style="134" customWidth="1"/>
    <col min="14852" max="15104" width="9.140625" style="134"/>
    <col min="15105" max="15105" width="20.7109375" style="134" customWidth="1"/>
    <col min="15106" max="15106" width="9.28515625" style="134" customWidth="1"/>
    <col min="15107" max="15107" width="120.7109375" style="134" customWidth="1"/>
    <col min="15108" max="15360" width="9.140625" style="134"/>
    <col min="15361" max="15361" width="20.7109375" style="134" customWidth="1"/>
    <col min="15362" max="15362" width="9.28515625" style="134" customWidth="1"/>
    <col min="15363" max="15363" width="120.7109375" style="134" customWidth="1"/>
    <col min="15364" max="15616" width="9.140625" style="134"/>
    <col min="15617" max="15617" width="20.7109375" style="134" customWidth="1"/>
    <col min="15618" max="15618" width="9.28515625" style="134" customWidth="1"/>
    <col min="15619" max="15619" width="120.7109375" style="134" customWidth="1"/>
    <col min="15620" max="15872" width="9.140625" style="134"/>
    <col min="15873" max="15873" width="20.7109375" style="134" customWidth="1"/>
    <col min="15874" max="15874" width="9.28515625" style="134" customWidth="1"/>
    <col min="15875" max="15875" width="120.7109375" style="134" customWidth="1"/>
    <col min="15876" max="16128" width="9.140625" style="134"/>
    <col min="16129" max="16129" width="20.7109375" style="134" customWidth="1"/>
    <col min="16130" max="16130" width="9.28515625" style="134" customWidth="1"/>
    <col min="16131" max="16131" width="120.7109375" style="134" customWidth="1"/>
    <col min="16132" max="16384" width="9.140625" style="134"/>
  </cols>
  <sheetData>
    <row r="1" spans="1:3" ht="15.75" thickBot="1" x14ac:dyDescent="0.3"/>
    <row r="2" spans="1:3" ht="20.25" thickTop="1" thickBot="1" x14ac:dyDescent="0.35">
      <c r="A2" s="135" t="str">
        <f>IF('Teljesítésigazolás '!G30="","",'Teljesítésigazolás '!G30)</f>
        <v/>
      </c>
      <c r="B2" s="136" t="s">
        <v>25</v>
      </c>
      <c r="C2" s="137" t="str">
        <f>'Összegbetűvel háttér teljig'!A13</f>
        <v/>
      </c>
    </row>
    <row r="3" spans="1:3" ht="15.75" thickTop="1" x14ac:dyDescent="0.25">
      <c r="A3" s="138"/>
    </row>
  </sheetData>
  <sheetProtection password="CF7A" sheet="1" objects="1" scenarios="1"/>
  <pageMargins left="0.7" right="0.7" top="0.75" bottom="0.75" header="0.3" footer="0.3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"/>
  <sheetViews>
    <sheetView workbookViewId="0">
      <selection activeCell="F9" sqref="F9:Q9"/>
    </sheetView>
  </sheetViews>
  <sheetFormatPr defaultRowHeight="15" x14ac:dyDescent="0.25"/>
  <cols>
    <col min="1" max="1" width="9.140625" style="134"/>
    <col min="2" max="2" width="11.7109375" style="159" customWidth="1"/>
    <col min="3" max="3" width="7.7109375" style="159" customWidth="1"/>
    <col min="4" max="4" width="2.7109375" style="159" customWidth="1"/>
    <col min="5" max="7" width="11.7109375" style="159" customWidth="1"/>
    <col min="8" max="8" width="7.7109375" style="159" customWidth="1"/>
    <col min="9" max="9" width="2.5703125" style="159" customWidth="1"/>
    <col min="10" max="12" width="11.7109375" style="159" customWidth="1"/>
    <col min="13" max="13" width="7.7109375" style="159" customWidth="1"/>
    <col min="14" max="14" width="2.7109375" style="159" customWidth="1"/>
    <col min="15" max="17" width="11.7109375" style="159" customWidth="1"/>
    <col min="18" max="257" width="9.140625" style="134"/>
    <col min="258" max="258" width="11.7109375" style="134" customWidth="1"/>
    <col min="259" max="259" width="7.7109375" style="134" customWidth="1"/>
    <col min="260" max="260" width="2.7109375" style="134" customWidth="1"/>
    <col min="261" max="263" width="11.7109375" style="134" customWidth="1"/>
    <col min="264" max="264" width="7.7109375" style="134" customWidth="1"/>
    <col min="265" max="265" width="2.5703125" style="134" customWidth="1"/>
    <col min="266" max="268" width="11.7109375" style="134" customWidth="1"/>
    <col min="269" max="269" width="7.7109375" style="134" customWidth="1"/>
    <col min="270" max="270" width="2.7109375" style="134" customWidth="1"/>
    <col min="271" max="273" width="11.7109375" style="134" customWidth="1"/>
    <col min="274" max="513" width="9.140625" style="134"/>
    <col min="514" max="514" width="11.7109375" style="134" customWidth="1"/>
    <col min="515" max="515" width="7.7109375" style="134" customWidth="1"/>
    <col min="516" max="516" width="2.7109375" style="134" customWidth="1"/>
    <col min="517" max="519" width="11.7109375" style="134" customWidth="1"/>
    <col min="520" max="520" width="7.7109375" style="134" customWidth="1"/>
    <col min="521" max="521" width="2.5703125" style="134" customWidth="1"/>
    <col min="522" max="524" width="11.7109375" style="134" customWidth="1"/>
    <col min="525" max="525" width="7.7109375" style="134" customWidth="1"/>
    <col min="526" max="526" width="2.7109375" style="134" customWidth="1"/>
    <col min="527" max="529" width="11.7109375" style="134" customWidth="1"/>
    <col min="530" max="769" width="9.140625" style="134"/>
    <col min="770" max="770" width="11.7109375" style="134" customWidth="1"/>
    <col min="771" max="771" width="7.7109375" style="134" customWidth="1"/>
    <col min="772" max="772" width="2.7109375" style="134" customWidth="1"/>
    <col min="773" max="775" width="11.7109375" style="134" customWidth="1"/>
    <col min="776" max="776" width="7.7109375" style="134" customWidth="1"/>
    <col min="777" max="777" width="2.5703125" style="134" customWidth="1"/>
    <col min="778" max="780" width="11.7109375" style="134" customWidth="1"/>
    <col min="781" max="781" width="7.7109375" style="134" customWidth="1"/>
    <col min="782" max="782" width="2.7109375" style="134" customWidth="1"/>
    <col min="783" max="785" width="11.7109375" style="134" customWidth="1"/>
    <col min="786" max="1025" width="9.140625" style="134"/>
    <col min="1026" max="1026" width="11.7109375" style="134" customWidth="1"/>
    <col min="1027" max="1027" width="7.7109375" style="134" customWidth="1"/>
    <col min="1028" max="1028" width="2.7109375" style="134" customWidth="1"/>
    <col min="1029" max="1031" width="11.7109375" style="134" customWidth="1"/>
    <col min="1032" max="1032" width="7.7109375" style="134" customWidth="1"/>
    <col min="1033" max="1033" width="2.5703125" style="134" customWidth="1"/>
    <col min="1034" max="1036" width="11.7109375" style="134" customWidth="1"/>
    <col min="1037" max="1037" width="7.7109375" style="134" customWidth="1"/>
    <col min="1038" max="1038" width="2.7109375" style="134" customWidth="1"/>
    <col min="1039" max="1041" width="11.7109375" style="134" customWidth="1"/>
    <col min="1042" max="1281" width="9.140625" style="134"/>
    <col min="1282" max="1282" width="11.7109375" style="134" customWidth="1"/>
    <col min="1283" max="1283" width="7.7109375" style="134" customWidth="1"/>
    <col min="1284" max="1284" width="2.7109375" style="134" customWidth="1"/>
    <col min="1285" max="1287" width="11.7109375" style="134" customWidth="1"/>
    <col min="1288" max="1288" width="7.7109375" style="134" customWidth="1"/>
    <col min="1289" max="1289" width="2.5703125" style="134" customWidth="1"/>
    <col min="1290" max="1292" width="11.7109375" style="134" customWidth="1"/>
    <col min="1293" max="1293" width="7.7109375" style="134" customWidth="1"/>
    <col min="1294" max="1294" width="2.7109375" style="134" customWidth="1"/>
    <col min="1295" max="1297" width="11.7109375" style="134" customWidth="1"/>
    <col min="1298" max="1537" width="9.140625" style="134"/>
    <col min="1538" max="1538" width="11.7109375" style="134" customWidth="1"/>
    <col min="1539" max="1539" width="7.7109375" style="134" customWidth="1"/>
    <col min="1540" max="1540" width="2.7109375" style="134" customWidth="1"/>
    <col min="1541" max="1543" width="11.7109375" style="134" customWidth="1"/>
    <col min="1544" max="1544" width="7.7109375" style="134" customWidth="1"/>
    <col min="1545" max="1545" width="2.5703125" style="134" customWidth="1"/>
    <col min="1546" max="1548" width="11.7109375" style="134" customWidth="1"/>
    <col min="1549" max="1549" width="7.7109375" style="134" customWidth="1"/>
    <col min="1550" max="1550" width="2.7109375" style="134" customWidth="1"/>
    <col min="1551" max="1553" width="11.7109375" style="134" customWidth="1"/>
    <col min="1554" max="1793" width="9.140625" style="134"/>
    <col min="1794" max="1794" width="11.7109375" style="134" customWidth="1"/>
    <col min="1795" max="1795" width="7.7109375" style="134" customWidth="1"/>
    <col min="1796" max="1796" width="2.7109375" style="134" customWidth="1"/>
    <col min="1797" max="1799" width="11.7109375" style="134" customWidth="1"/>
    <col min="1800" max="1800" width="7.7109375" style="134" customWidth="1"/>
    <col min="1801" max="1801" width="2.5703125" style="134" customWidth="1"/>
    <col min="1802" max="1804" width="11.7109375" style="134" customWidth="1"/>
    <col min="1805" max="1805" width="7.7109375" style="134" customWidth="1"/>
    <col min="1806" max="1806" width="2.7109375" style="134" customWidth="1"/>
    <col min="1807" max="1809" width="11.7109375" style="134" customWidth="1"/>
    <col min="1810" max="2049" width="9.140625" style="134"/>
    <col min="2050" max="2050" width="11.7109375" style="134" customWidth="1"/>
    <col min="2051" max="2051" width="7.7109375" style="134" customWidth="1"/>
    <col min="2052" max="2052" width="2.7109375" style="134" customWidth="1"/>
    <col min="2053" max="2055" width="11.7109375" style="134" customWidth="1"/>
    <col min="2056" max="2056" width="7.7109375" style="134" customWidth="1"/>
    <col min="2057" max="2057" width="2.5703125" style="134" customWidth="1"/>
    <col min="2058" max="2060" width="11.7109375" style="134" customWidth="1"/>
    <col min="2061" max="2061" width="7.7109375" style="134" customWidth="1"/>
    <col min="2062" max="2062" width="2.7109375" style="134" customWidth="1"/>
    <col min="2063" max="2065" width="11.7109375" style="134" customWidth="1"/>
    <col min="2066" max="2305" width="9.140625" style="134"/>
    <col min="2306" max="2306" width="11.7109375" style="134" customWidth="1"/>
    <col min="2307" max="2307" width="7.7109375" style="134" customWidth="1"/>
    <col min="2308" max="2308" width="2.7109375" style="134" customWidth="1"/>
    <col min="2309" max="2311" width="11.7109375" style="134" customWidth="1"/>
    <col min="2312" max="2312" width="7.7109375" style="134" customWidth="1"/>
    <col min="2313" max="2313" width="2.5703125" style="134" customWidth="1"/>
    <col min="2314" max="2316" width="11.7109375" style="134" customWidth="1"/>
    <col min="2317" max="2317" width="7.7109375" style="134" customWidth="1"/>
    <col min="2318" max="2318" width="2.7109375" style="134" customWidth="1"/>
    <col min="2319" max="2321" width="11.7109375" style="134" customWidth="1"/>
    <col min="2322" max="2561" width="9.140625" style="134"/>
    <col min="2562" max="2562" width="11.7109375" style="134" customWidth="1"/>
    <col min="2563" max="2563" width="7.7109375" style="134" customWidth="1"/>
    <col min="2564" max="2564" width="2.7109375" style="134" customWidth="1"/>
    <col min="2565" max="2567" width="11.7109375" style="134" customWidth="1"/>
    <col min="2568" max="2568" width="7.7109375" style="134" customWidth="1"/>
    <col min="2569" max="2569" width="2.5703125" style="134" customWidth="1"/>
    <col min="2570" max="2572" width="11.7109375" style="134" customWidth="1"/>
    <col min="2573" max="2573" width="7.7109375" style="134" customWidth="1"/>
    <col min="2574" max="2574" width="2.7109375" style="134" customWidth="1"/>
    <col min="2575" max="2577" width="11.7109375" style="134" customWidth="1"/>
    <col min="2578" max="2817" width="9.140625" style="134"/>
    <col min="2818" max="2818" width="11.7109375" style="134" customWidth="1"/>
    <col min="2819" max="2819" width="7.7109375" style="134" customWidth="1"/>
    <col min="2820" max="2820" width="2.7109375" style="134" customWidth="1"/>
    <col min="2821" max="2823" width="11.7109375" style="134" customWidth="1"/>
    <col min="2824" max="2824" width="7.7109375" style="134" customWidth="1"/>
    <col min="2825" max="2825" width="2.5703125" style="134" customWidth="1"/>
    <col min="2826" max="2828" width="11.7109375" style="134" customWidth="1"/>
    <col min="2829" max="2829" width="7.7109375" style="134" customWidth="1"/>
    <col min="2830" max="2830" width="2.7109375" style="134" customWidth="1"/>
    <col min="2831" max="2833" width="11.7109375" style="134" customWidth="1"/>
    <col min="2834" max="3073" width="9.140625" style="134"/>
    <col min="3074" max="3074" width="11.7109375" style="134" customWidth="1"/>
    <col min="3075" max="3075" width="7.7109375" style="134" customWidth="1"/>
    <col min="3076" max="3076" width="2.7109375" style="134" customWidth="1"/>
    <col min="3077" max="3079" width="11.7109375" style="134" customWidth="1"/>
    <col min="3080" max="3080" width="7.7109375" style="134" customWidth="1"/>
    <col min="3081" max="3081" width="2.5703125" style="134" customWidth="1"/>
    <col min="3082" max="3084" width="11.7109375" style="134" customWidth="1"/>
    <col min="3085" max="3085" width="7.7109375" style="134" customWidth="1"/>
    <col min="3086" max="3086" width="2.7109375" style="134" customWidth="1"/>
    <col min="3087" max="3089" width="11.7109375" style="134" customWidth="1"/>
    <col min="3090" max="3329" width="9.140625" style="134"/>
    <col min="3330" max="3330" width="11.7109375" style="134" customWidth="1"/>
    <col min="3331" max="3331" width="7.7109375" style="134" customWidth="1"/>
    <col min="3332" max="3332" width="2.7109375" style="134" customWidth="1"/>
    <col min="3333" max="3335" width="11.7109375" style="134" customWidth="1"/>
    <col min="3336" max="3336" width="7.7109375" style="134" customWidth="1"/>
    <col min="3337" max="3337" width="2.5703125" style="134" customWidth="1"/>
    <col min="3338" max="3340" width="11.7109375" style="134" customWidth="1"/>
    <col min="3341" max="3341" width="7.7109375" style="134" customWidth="1"/>
    <col min="3342" max="3342" width="2.7109375" style="134" customWidth="1"/>
    <col min="3343" max="3345" width="11.7109375" style="134" customWidth="1"/>
    <col min="3346" max="3585" width="9.140625" style="134"/>
    <col min="3586" max="3586" width="11.7109375" style="134" customWidth="1"/>
    <col min="3587" max="3587" width="7.7109375" style="134" customWidth="1"/>
    <col min="3588" max="3588" width="2.7109375" style="134" customWidth="1"/>
    <col min="3589" max="3591" width="11.7109375" style="134" customWidth="1"/>
    <col min="3592" max="3592" width="7.7109375" style="134" customWidth="1"/>
    <col min="3593" max="3593" width="2.5703125" style="134" customWidth="1"/>
    <col min="3594" max="3596" width="11.7109375" style="134" customWidth="1"/>
    <col min="3597" max="3597" width="7.7109375" style="134" customWidth="1"/>
    <col min="3598" max="3598" width="2.7109375" style="134" customWidth="1"/>
    <col min="3599" max="3601" width="11.7109375" style="134" customWidth="1"/>
    <col min="3602" max="3841" width="9.140625" style="134"/>
    <col min="3842" max="3842" width="11.7109375" style="134" customWidth="1"/>
    <col min="3843" max="3843" width="7.7109375" style="134" customWidth="1"/>
    <col min="3844" max="3844" width="2.7109375" style="134" customWidth="1"/>
    <col min="3845" max="3847" width="11.7109375" style="134" customWidth="1"/>
    <col min="3848" max="3848" width="7.7109375" style="134" customWidth="1"/>
    <col min="3849" max="3849" width="2.5703125" style="134" customWidth="1"/>
    <col min="3850" max="3852" width="11.7109375" style="134" customWidth="1"/>
    <col min="3853" max="3853" width="7.7109375" style="134" customWidth="1"/>
    <col min="3854" max="3854" width="2.7109375" style="134" customWidth="1"/>
    <col min="3855" max="3857" width="11.7109375" style="134" customWidth="1"/>
    <col min="3858" max="4097" width="9.140625" style="134"/>
    <col min="4098" max="4098" width="11.7109375" style="134" customWidth="1"/>
    <col min="4099" max="4099" width="7.7109375" style="134" customWidth="1"/>
    <col min="4100" max="4100" width="2.7109375" style="134" customWidth="1"/>
    <col min="4101" max="4103" width="11.7109375" style="134" customWidth="1"/>
    <col min="4104" max="4104" width="7.7109375" style="134" customWidth="1"/>
    <col min="4105" max="4105" width="2.5703125" style="134" customWidth="1"/>
    <col min="4106" max="4108" width="11.7109375" style="134" customWidth="1"/>
    <col min="4109" max="4109" width="7.7109375" style="134" customWidth="1"/>
    <col min="4110" max="4110" width="2.7109375" style="134" customWidth="1"/>
    <col min="4111" max="4113" width="11.7109375" style="134" customWidth="1"/>
    <col min="4114" max="4353" width="9.140625" style="134"/>
    <col min="4354" max="4354" width="11.7109375" style="134" customWidth="1"/>
    <col min="4355" max="4355" width="7.7109375" style="134" customWidth="1"/>
    <col min="4356" max="4356" width="2.7109375" style="134" customWidth="1"/>
    <col min="4357" max="4359" width="11.7109375" style="134" customWidth="1"/>
    <col min="4360" max="4360" width="7.7109375" style="134" customWidth="1"/>
    <col min="4361" max="4361" width="2.5703125" style="134" customWidth="1"/>
    <col min="4362" max="4364" width="11.7109375" style="134" customWidth="1"/>
    <col min="4365" max="4365" width="7.7109375" style="134" customWidth="1"/>
    <col min="4366" max="4366" width="2.7109375" style="134" customWidth="1"/>
    <col min="4367" max="4369" width="11.7109375" style="134" customWidth="1"/>
    <col min="4370" max="4609" width="9.140625" style="134"/>
    <col min="4610" max="4610" width="11.7109375" style="134" customWidth="1"/>
    <col min="4611" max="4611" width="7.7109375" style="134" customWidth="1"/>
    <col min="4612" max="4612" width="2.7109375" style="134" customWidth="1"/>
    <col min="4613" max="4615" width="11.7109375" style="134" customWidth="1"/>
    <col min="4616" max="4616" width="7.7109375" style="134" customWidth="1"/>
    <col min="4617" max="4617" width="2.5703125" style="134" customWidth="1"/>
    <col min="4618" max="4620" width="11.7109375" style="134" customWidth="1"/>
    <col min="4621" max="4621" width="7.7109375" style="134" customWidth="1"/>
    <col min="4622" max="4622" width="2.7109375" style="134" customWidth="1"/>
    <col min="4623" max="4625" width="11.7109375" style="134" customWidth="1"/>
    <col min="4626" max="4865" width="9.140625" style="134"/>
    <col min="4866" max="4866" width="11.7109375" style="134" customWidth="1"/>
    <col min="4867" max="4867" width="7.7109375" style="134" customWidth="1"/>
    <col min="4868" max="4868" width="2.7109375" style="134" customWidth="1"/>
    <col min="4869" max="4871" width="11.7109375" style="134" customWidth="1"/>
    <col min="4872" max="4872" width="7.7109375" style="134" customWidth="1"/>
    <col min="4873" max="4873" width="2.5703125" style="134" customWidth="1"/>
    <col min="4874" max="4876" width="11.7109375" style="134" customWidth="1"/>
    <col min="4877" max="4877" width="7.7109375" style="134" customWidth="1"/>
    <col min="4878" max="4878" width="2.7109375" style="134" customWidth="1"/>
    <col min="4879" max="4881" width="11.7109375" style="134" customWidth="1"/>
    <col min="4882" max="5121" width="9.140625" style="134"/>
    <col min="5122" max="5122" width="11.7109375" style="134" customWidth="1"/>
    <col min="5123" max="5123" width="7.7109375" style="134" customWidth="1"/>
    <col min="5124" max="5124" width="2.7109375" style="134" customWidth="1"/>
    <col min="5125" max="5127" width="11.7109375" style="134" customWidth="1"/>
    <col min="5128" max="5128" width="7.7109375" style="134" customWidth="1"/>
    <col min="5129" max="5129" width="2.5703125" style="134" customWidth="1"/>
    <col min="5130" max="5132" width="11.7109375" style="134" customWidth="1"/>
    <col min="5133" max="5133" width="7.7109375" style="134" customWidth="1"/>
    <col min="5134" max="5134" width="2.7109375" style="134" customWidth="1"/>
    <col min="5135" max="5137" width="11.7109375" style="134" customWidth="1"/>
    <col min="5138" max="5377" width="9.140625" style="134"/>
    <col min="5378" max="5378" width="11.7109375" style="134" customWidth="1"/>
    <col min="5379" max="5379" width="7.7109375" style="134" customWidth="1"/>
    <col min="5380" max="5380" width="2.7109375" style="134" customWidth="1"/>
    <col min="5381" max="5383" width="11.7109375" style="134" customWidth="1"/>
    <col min="5384" max="5384" width="7.7109375" style="134" customWidth="1"/>
    <col min="5385" max="5385" width="2.5703125" style="134" customWidth="1"/>
    <col min="5386" max="5388" width="11.7109375" style="134" customWidth="1"/>
    <col min="5389" max="5389" width="7.7109375" style="134" customWidth="1"/>
    <col min="5390" max="5390" width="2.7109375" style="134" customWidth="1"/>
    <col min="5391" max="5393" width="11.7109375" style="134" customWidth="1"/>
    <col min="5394" max="5633" width="9.140625" style="134"/>
    <col min="5634" max="5634" width="11.7109375" style="134" customWidth="1"/>
    <col min="5635" max="5635" width="7.7109375" style="134" customWidth="1"/>
    <col min="5636" max="5636" width="2.7109375" style="134" customWidth="1"/>
    <col min="5637" max="5639" width="11.7109375" style="134" customWidth="1"/>
    <col min="5640" max="5640" width="7.7109375" style="134" customWidth="1"/>
    <col min="5641" max="5641" width="2.5703125" style="134" customWidth="1"/>
    <col min="5642" max="5644" width="11.7109375" style="134" customWidth="1"/>
    <col min="5645" max="5645" width="7.7109375" style="134" customWidth="1"/>
    <col min="5646" max="5646" width="2.7109375" style="134" customWidth="1"/>
    <col min="5647" max="5649" width="11.7109375" style="134" customWidth="1"/>
    <col min="5650" max="5889" width="9.140625" style="134"/>
    <col min="5890" max="5890" width="11.7109375" style="134" customWidth="1"/>
    <col min="5891" max="5891" width="7.7109375" style="134" customWidth="1"/>
    <col min="5892" max="5892" width="2.7109375" style="134" customWidth="1"/>
    <col min="5893" max="5895" width="11.7109375" style="134" customWidth="1"/>
    <col min="5896" max="5896" width="7.7109375" style="134" customWidth="1"/>
    <col min="5897" max="5897" width="2.5703125" style="134" customWidth="1"/>
    <col min="5898" max="5900" width="11.7109375" style="134" customWidth="1"/>
    <col min="5901" max="5901" width="7.7109375" style="134" customWidth="1"/>
    <col min="5902" max="5902" width="2.7109375" style="134" customWidth="1"/>
    <col min="5903" max="5905" width="11.7109375" style="134" customWidth="1"/>
    <col min="5906" max="6145" width="9.140625" style="134"/>
    <col min="6146" max="6146" width="11.7109375" style="134" customWidth="1"/>
    <col min="6147" max="6147" width="7.7109375" style="134" customWidth="1"/>
    <col min="6148" max="6148" width="2.7109375" style="134" customWidth="1"/>
    <col min="6149" max="6151" width="11.7109375" style="134" customWidth="1"/>
    <col min="6152" max="6152" width="7.7109375" style="134" customWidth="1"/>
    <col min="6153" max="6153" width="2.5703125" style="134" customWidth="1"/>
    <col min="6154" max="6156" width="11.7109375" style="134" customWidth="1"/>
    <col min="6157" max="6157" width="7.7109375" style="134" customWidth="1"/>
    <col min="6158" max="6158" width="2.7109375" style="134" customWidth="1"/>
    <col min="6159" max="6161" width="11.7109375" style="134" customWidth="1"/>
    <col min="6162" max="6401" width="9.140625" style="134"/>
    <col min="6402" max="6402" width="11.7109375" style="134" customWidth="1"/>
    <col min="6403" max="6403" width="7.7109375" style="134" customWidth="1"/>
    <col min="6404" max="6404" width="2.7109375" style="134" customWidth="1"/>
    <col min="6405" max="6407" width="11.7109375" style="134" customWidth="1"/>
    <col min="6408" max="6408" width="7.7109375" style="134" customWidth="1"/>
    <col min="6409" max="6409" width="2.5703125" style="134" customWidth="1"/>
    <col min="6410" max="6412" width="11.7109375" style="134" customWidth="1"/>
    <col min="6413" max="6413" width="7.7109375" style="134" customWidth="1"/>
    <col min="6414" max="6414" width="2.7109375" style="134" customWidth="1"/>
    <col min="6415" max="6417" width="11.7109375" style="134" customWidth="1"/>
    <col min="6418" max="6657" width="9.140625" style="134"/>
    <col min="6658" max="6658" width="11.7109375" style="134" customWidth="1"/>
    <col min="6659" max="6659" width="7.7109375" style="134" customWidth="1"/>
    <col min="6660" max="6660" width="2.7109375" style="134" customWidth="1"/>
    <col min="6661" max="6663" width="11.7109375" style="134" customWidth="1"/>
    <col min="6664" max="6664" width="7.7109375" style="134" customWidth="1"/>
    <col min="6665" max="6665" width="2.5703125" style="134" customWidth="1"/>
    <col min="6666" max="6668" width="11.7109375" style="134" customWidth="1"/>
    <col min="6669" max="6669" width="7.7109375" style="134" customWidth="1"/>
    <col min="6670" max="6670" width="2.7109375" style="134" customWidth="1"/>
    <col min="6671" max="6673" width="11.7109375" style="134" customWidth="1"/>
    <col min="6674" max="6913" width="9.140625" style="134"/>
    <col min="6914" max="6914" width="11.7109375" style="134" customWidth="1"/>
    <col min="6915" max="6915" width="7.7109375" style="134" customWidth="1"/>
    <col min="6916" max="6916" width="2.7109375" style="134" customWidth="1"/>
    <col min="6917" max="6919" width="11.7109375" style="134" customWidth="1"/>
    <col min="6920" max="6920" width="7.7109375" style="134" customWidth="1"/>
    <col min="6921" max="6921" width="2.5703125" style="134" customWidth="1"/>
    <col min="6922" max="6924" width="11.7109375" style="134" customWidth="1"/>
    <col min="6925" max="6925" width="7.7109375" style="134" customWidth="1"/>
    <col min="6926" max="6926" width="2.7109375" style="134" customWidth="1"/>
    <col min="6927" max="6929" width="11.7109375" style="134" customWidth="1"/>
    <col min="6930" max="7169" width="9.140625" style="134"/>
    <col min="7170" max="7170" width="11.7109375" style="134" customWidth="1"/>
    <col min="7171" max="7171" width="7.7109375" style="134" customWidth="1"/>
    <col min="7172" max="7172" width="2.7109375" style="134" customWidth="1"/>
    <col min="7173" max="7175" width="11.7109375" style="134" customWidth="1"/>
    <col min="7176" max="7176" width="7.7109375" style="134" customWidth="1"/>
    <col min="7177" max="7177" width="2.5703125" style="134" customWidth="1"/>
    <col min="7178" max="7180" width="11.7109375" style="134" customWidth="1"/>
    <col min="7181" max="7181" width="7.7109375" style="134" customWidth="1"/>
    <col min="7182" max="7182" width="2.7109375" style="134" customWidth="1"/>
    <col min="7183" max="7185" width="11.7109375" style="134" customWidth="1"/>
    <col min="7186" max="7425" width="9.140625" style="134"/>
    <col min="7426" max="7426" width="11.7109375" style="134" customWidth="1"/>
    <col min="7427" max="7427" width="7.7109375" style="134" customWidth="1"/>
    <col min="7428" max="7428" width="2.7109375" style="134" customWidth="1"/>
    <col min="7429" max="7431" width="11.7109375" style="134" customWidth="1"/>
    <col min="7432" max="7432" width="7.7109375" style="134" customWidth="1"/>
    <col min="7433" max="7433" width="2.5703125" style="134" customWidth="1"/>
    <col min="7434" max="7436" width="11.7109375" style="134" customWidth="1"/>
    <col min="7437" max="7437" width="7.7109375" style="134" customWidth="1"/>
    <col min="7438" max="7438" width="2.7109375" style="134" customWidth="1"/>
    <col min="7439" max="7441" width="11.7109375" style="134" customWidth="1"/>
    <col min="7442" max="7681" width="9.140625" style="134"/>
    <col min="7682" max="7682" width="11.7109375" style="134" customWidth="1"/>
    <col min="7683" max="7683" width="7.7109375" style="134" customWidth="1"/>
    <col min="7684" max="7684" width="2.7109375" style="134" customWidth="1"/>
    <col min="7685" max="7687" width="11.7109375" style="134" customWidth="1"/>
    <col min="7688" max="7688" width="7.7109375" style="134" customWidth="1"/>
    <col min="7689" max="7689" width="2.5703125" style="134" customWidth="1"/>
    <col min="7690" max="7692" width="11.7109375" style="134" customWidth="1"/>
    <col min="7693" max="7693" width="7.7109375" style="134" customWidth="1"/>
    <col min="7694" max="7694" width="2.7109375" style="134" customWidth="1"/>
    <col min="7695" max="7697" width="11.7109375" style="134" customWidth="1"/>
    <col min="7698" max="7937" width="9.140625" style="134"/>
    <col min="7938" max="7938" width="11.7109375" style="134" customWidth="1"/>
    <col min="7939" max="7939" width="7.7109375" style="134" customWidth="1"/>
    <col min="7940" max="7940" width="2.7109375" style="134" customWidth="1"/>
    <col min="7941" max="7943" width="11.7109375" style="134" customWidth="1"/>
    <col min="7944" max="7944" width="7.7109375" style="134" customWidth="1"/>
    <col min="7945" max="7945" width="2.5703125" style="134" customWidth="1"/>
    <col min="7946" max="7948" width="11.7109375" style="134" customWidth="1"/>
    <col min="7949" max="7949" width="7.7109375" style="134" customWidth="1"/>
    <col min="7950" max="7950" width="2.7109375" style="134" customWidth="1"/>
    <col min="7951" max="7953" width="11.7109375" style="134" customWidth="1"/>
    <col min="7954" max="8193" width="9.140625" style="134"/>
    <col min="8194" max="8194" width="11.7109375" style="134" customWidth="1"/>
    <col min="8195" max="8195" width="7.7109375" style="134" customWidth="1"/>
    <col min="8196" max="8196" width="2.7109375" style="134" customWidth="1"/>
    <col min="8197" max="8199" width="11.7109375" style="134" customWidth="1"/>
    <col min="8200" max="8200" width="7.7109375" style="134" customWidth="1"/>
    <col min="8201" max="8201" width="2.5703125" style="134" customWidth="1"/>
    <col min="8202" max="8204" width="11.7109375" style="134" customWidth="1"/>
    <col min="8205" max="8205" width="7.7109375" style="134" customWidth="1"/>
    <col min="8206" max="8206" width="2.7109375" style="134" customWidth="1"/>
    <col min="8207" max="8209" width="11.7109375" style="134" customWidth="1"/>
    <col min="8210" max="8449" width="9.140625" style="134"/>
    <col min="8450" max="8450" width="11.7109375" style="134" customWidth="1"/>
    <col min="8451" max="8451" width="7.7109375" style="134" customWidth="1"/>
    <col min="8452" max="8452" width="2.7109375" style="134" customWidth="1"/>
    <col min="8453" max="8455" width="11.7109375" style="134" customWidth="1"/>
    <col min="8456" max="8456" width="7.7109375" style="134" customWidth="1"/>
    <col min="8457" max="8457" width="2.5703125" style="134" customWidth="1"/>
    <col min="8458" max="8460" width="11.7109375" style="134" customWidth="1"/>
    <col min="8461" max="8461" width="7.7109375" style="134" customWidth="1"/>
    <col min="8462" max="8462" width="2.7109375" style="134" customWidth="1"/>
    <col min="8463" max="8465" width="11.7109375" style="134" customWidth="1"/>
    <col min="8466" max="8705" width="9.140625" style="134"/>
    <col min="8706" max="8706" width="11.7109375" style="134" customWidth="1"/>
    <col min="8707" max="8707" width="7.7109375" style="134" customWidth="1"/>
    <col min="8708" max="8708" width="2.7109375" style="134" customWidth="1"/>
    <col min="8709" max="8711" width="11.7109375" style="134" customWidth="1"/>
    <col min="8712" max="8712" width="7.7109375" style="134" customWidth="1"/>
    <col min="8713" max="8713" width="2.5703125" style="134" customWidth="1"/>
    <col min="8714" max="8716" width="11.7109375" style="134" customWidth="1"/>
    <col min="8717" max="8717" width="7.7109375" style="134" customWidth="1"/>
    <col min="8718" max="8718" width="2.7109375" style="134" customWidth="1"/>
    <col min="8719" max="8721" width="11.7109375" style="134" customWidth="1"/>
    <col min="8722" max="8961" width="9.140625" style="134"/>
    <col min="8962" max="8962" width="11.7109375" style="134" customWidth="1"/>
    <col min="8963" max="8963" width="7.7109375" style="134" customWidth="1"/>
    <col min="8964" max="8964" width="2.7109375" style="134" customWidth="1"/>
    <col min="8965" max="8967" width="11.7109375" style="134" customWidth="1"/>
    <col min="8968" max="8968" width="7.7109375" style="134" customWidth="1"/>
    <col min="8969" max="8969" width="2.5703125" style="134" customWidth="1"/>
    <col min="8970" max="8972" width="11.7109375" style="134" customWidth="1"/>
    <col min="8973" max="8973" width="7.7109375" style="134" customWidth="1"/>
    <col min="8974" max="8974" width="2.7109375" style="134" customWidth="1"/>
    <col min="8975" max="8977" width="11.7109375" style="134" customWidth="1"/>
    <col min="8978" max="9217" width="9.140625" style="134"/>
    <col min="9218" max="9218" width="11.7109375" style="134" customWidth="1"/>
    <col min="9219" max="9219" width="7.7109375" style="134" customWidth="1"/>
    <col min="9220" max="9220" width="2.7109375" style="134" customWidth="1"/>
    <col min="9221" max="9223" width="11.7109375" style="134" customWidth="1"/>
    <col min="9224" max="9224" width="7.7109375" style="134" customWidth="1"/>
    <col min="9225" max="9225" width="2.5703125" style="134" customWidth="1"/>
    <col min="9226" max="9228" width="11.7109375" style="134" customWidth="1"/>
    <col min="9229" max="9229" width="7.7109375" style="134" customWidth="1"/>
    <col min="9230" max="9230" width="2.7109375" style="134" customWidth="1"/>
    <col min="9231" max="9233" width="11.7109375" style="134" customWidth="1"/>
    <col min="9234" max="9473" width="9.140625" style="134"/>
    <col min="9474" max="9474" width="11.7109375" style="134" customWidth="1"/>
    <col min="9475" max="9475" width="7.7109375" style="134" customWidth="1"/>
    <col min="9476" max="9476" width="2.7109375" style="134" customWidth="1"/>
    <col min="9477" max="9479" width="11.7109375" style="134" customWidth="1"/>
    <col min="9480" max="9480" width="7.7109375" style="134" customWidth="1"/>
    <col min="9481" max="9481" width="2.5703125" style="134" customWidth="1"/>
    <col min="9482" max="9484" width="11.7109375" style="134" customWidth="1"/>
    <col min="9485" max="9485" width="7.7109375" style="134" customWidth="1"/>
    <col min="9486" max="9486" width="2.7109375" style="134" customWidth="1"/>
    <col min="9487" max="9489" width="11.7109375" style="134" customWidth="1"/>
    <col min="9490" max="9729" width="9.140625" style="134"/>
    <col min="9730" max="9730" width="11.7109375" style="134" customWidth="1"/>
    <col min="9731" max="9731" width="7.7109375" style="134" customWidth="1"/>
    <col min="9732" max="9732" width="2.7109375" style="134" customWidth="1"/>
    <col min="9733" max="9735" width="11.7109375" style="134" customWidth="1"/>
    <col min="9736" max="9736" width="7.7109375" style="134" customWidth="1"/>
    <col min="9737" max="9737" width="2.5703125" style="134" customWidth="1"/>
    <col min="9738" max="9740" width="11.7109375" style="134" customWidth="1"/>
    <col min="9741" max="9741" width="7.7109375" style="134" customWidth="1"/>
    <col min="9742" max="9742" width="2.7109375" style="134" customWidth="1"/>
    <col min="9743" max="9745" width="11.7109375" style="134" customWidth="1"/>
    <col min="9746" max="9985" width="9.140625" style="134"/>
    <col min="9986" max="9986" width="11.7109375" style="134" customWidth="1"/>
    <col min="9987" max="9987" width="7.7109375" style="134" customWidth="1"/>
    <col min="9988" max="9988" width="2.7109375" style="134" customWidth="1"/>
    <col min="9989" max="9991" width="11.7109375" style="134" customWidth="1"/>
    <col min="9992" max="9992" width="7.7109375" style="134" customWidth="1"/>
    <col min="9993" max="9993" width="2.5703125" style="134" customWidth="1"/>
    <col min="9994" max="9996" width="11.7109375" style="134" customWidth="1"/>
    <col min="9997" max="9997" width="7.7109375" style="134" customWidth="1"/>
    <col min="9998" max="9998" width="2.7109375" style="134" customWidth="1"/>
    <col min="9999" max="10001" width="11.7109375" style="134" customWidth="1"/>
    <col min="10002" max="10241" width="9.140625" style="134"/>
    <col min="10242" max="10242" width="11.7109375" style="134" customWidth="1"/>
    <col min="10243" max="10243" width="7.7109375" style="134" customWidth="1"/>
    <col min="10244" max="10244" width="2.7109375" style="134" customWidth="1"/>
    <col min="10245" max="10247" width="11.7109375" style="134" customWidth="1"/>
    <col min="10248" max="10248" width="7.7109375" style="134" customWidth="1"/>
    <col min="10249" max="10249" width="2.5703125" style="134" customWidth="1"/>
    <col min="10250" max="10252" width="11.7109375" style="134" customWidth="1"/>
    <col min="10253" max="10253" width="7.7109375" style="134" customWidth="1"/>
    <col min="10254" max="10254" width="2.7109375" style="134" customWidth="1"/>
    <col min="10255" max="10257" width="11.7109375" style="134" customWidth="1"/>
    <col min="10258" max="10497" width="9.140625" style="134"/>
    <col min="10498" max="10498" width="11.7109375" style="134" customWidth="1"/>
    <col min="10499" max="10499" width="7.7109375" style="134" customWidth="1"/>
    <col min="10500" max="10500" width="2.7109375" style="134" customWidth="1"/>
    <col min="10501" max="10503" width="11.7109375" style="134" customWidth="1"/>
    <col min="10504" max="10504" width="7.7109375" style="134" customWidth="1"/>
    <col min="10505" max="10505" width="2.5703125" style="134" customWidth="1"/>
    <col min="10506" max="10508" width="11.7109375" style="134" customWidth="1"/>
    <col min="10509" max="10509" width="7.7109375" style="134" customWidth="1"/>
    <col min="10510" max="10510" width="2.7109375" style="134" customWidth="1"/>
    <col min="10511" max="10513" width="11.7109375" style="134" customWidth="1"/>
    <col min="10514" max="10753" width="9.140625" style="134"/>
    <col min="10754" max="10754" width="11.7109375" style="134" customWidth="1"/>
    <col min="10755" max="10755" width="7.7109375" style="134" customWidth="1"/>
    <col min="10756" max="10756" width="2.7109375" style="134" customWidth="1"/>
    <col min="10757" max="10759" width="11.7109375" style="134" customWidth="1"/>
    <col min="10760" max="10760" width="7.7109375" style="134" customWidth="1"/>
    <col min="10761" max="10761" width="2.5703125" style="134" customWidth="1"/>
    <col min="10762" max="10764" width="11.7109375" style="134" customWidth="1"/>
    <col min="10765" max="10765" width="7.7109375" style="134" customWidth="1"/>
    <col min="10766" max="10766" width="2.7109375" style="134" customWidth="1"/>
    <col min="10767" max="10769" width="11.7109375" style="134" customWidth="1"/>
    <col min="10770" max="11009" width="9.140625" style="134"/>
    <col min="11010" max="11010" width="11.7109375" style="134" customWidth="1"/>
    <col min="11011" max="11011" width="7.7109375" style="134" customWidth="1"/>
    <col min="11012" max="11012" width="2.7109375" style="134" customWidth="1"/>
    <col min="11013" max="11015" width="11.7109375" style="134" customWidth="1"/>
    <col min="11016" max="11016" width="7.7109375" style="134" customWidth="1"/>
    <col min="11017" max="11017" width="2.5703125" style="134" customWidth="1"/>
    <col min="11018" max="11020" width="11.7109375" style="134" customWidth="1"/>
    <col min="11021" max="11021" width="7.7109375" style="134" customWidth="1"/>
    <col min="11022" max="11022" width="2.7109375" style="134" customWidth="1"/>
    <col min="11023" max="11025" width="11.7109375" style="134" customWidth="1"/>
    <col min="11026" max="11265" width="9.140625" style="134"/>
    <col min="11266" max="11266" width="11.7109375" style="134" customWidth="1"/>
    <col min="11267" max="11267" width="7.7109375" style="134" customWidth="1"/>
    <col min="11268" max="11268" width="2.7109375" style="134" customWidth="1"/>
    <col min="11269" max="11271" width="11.7109375" style="134" customWidth="1"/>
    <col min="11272" max="11272" width="7.7109375" style="134" customWidth="1"/>
    <col min="11273" max="11273" width="2.5703125" style="134" customWidth="1"/>
    <col min="11274" max="11276" width="11.7109375" style="134" customWidth="1"/>
    <col min="11277" max="11277" width="7.7109375" style="134" customWidth="1"/>
    <col min="11278" max="11278" width="2.7109375" style="134" customWidth="1"/>
    <col min="11279" max="11281" width="11.7109375" style="134" customWidth="1"/>
    <col min="11282" max="11521" width="9.140625" style="134"/>
    <col min="11522" max="11522" width="11.7109375" style="134" customWidth="1"/>
    <col min="11523" max="11523" width="7.7109375" style="134" customWidth="1"/>
    <col min="11524" max="11524" width="2.7109375" style="134" customWidth="1"/>
    <col min="11525" max="11527" width="11.7109375" style="134" customWidth="1"/>
    <col min="11528" max="11528" width="7.7109375" style="134" customWidth="1"/>
    <col min="11529" max="11529" width="2.5703125" style="134" customWidth="1"/>
    <col min="11530" max="11532" width="11.7109375" style="134" customWidth="1"/>
    <col min="11533" max="11533" width="7.7109375" style="134" customWidth="1"/>
    <col min="11534" max="11534" width="2.7109375" style="134" customWidth="1"/>
    <col min="11535" max="11537" width="11.7109375" style="134" customWidth="1"/>
    <col min="11538" max="11777" width="9.140625" style="134"/>
    <col min="11778" max="11778" width="11.7109375" style="134" customWidth="1"/>
    <col min="11779" max="11779" width="7.7109375" style="134" customWidth="1"/>
    <col min="11780" max="11780" width="2.7109375" style="134" customWidth="1"/>
    <col min="11781" max="11783" width="11.7109375" style="134" customWidth="1"/>
    <col min="11784" max="11784" width="7.7109375" style="134" customWidth="1"/>
    <col min="11785" max="11785" width="2.5703125" style="134" customWidth="1"/>
    <col min="11786" max="11788" width="11.7109375" style="134" customWidth="1"/>
    <col min="11789" max="11789" width="7.7109375" style="134" customWidth="1"/>
    <col min="11790" max="11790" width="2.7109375" style="134" customWidth="1"/>
    <col min="11791" max="11793" width="11.7109375" style="134" customWidth="1"/>
    <col min="11794" max="12033" width="9.140625" style="134"/>
    <col min="12034" max="12034" width="11.7109375" style="134" customWidth="1"/>
    <col min="12035" max="12035" width="7.7109375" style="134" customWidth="1"/>
    <col min="12036" max="12036" width="2.7109375" style="134" customWidth="1"/>
    <col min="12037" max="12039" width="11.7109375" style="134" customWidth="1"/>
    <col min="12040" max="12040" width="7.7109375" style="134" customWidth="1"/>
    <col min="12041" max="12041" width="2.5703125" style="134" customWidth="1"/>
    <col min="12042" max="12044" width="11.7109375" style="134" customWidth="1"/>
    <col min="12045" max="12045" width="7.7109375" style="134" customWidth="1"/>
    <col min="12046" max="12046" width="2.7109375" style="134" customWidth="1"/>
    <col min="12047" max="12049" width="11.7109375" style="134" customWidth="1"/>
    <col min="12050" max="12289" width="9.140625" style="134"/>
    <col min="12290" max="12290" width="11.7109375" style="134" customWidth="1"/>
    <col min="12291" max="12291" width="7.7109375" style="134" customWidth="1"/>
    <col min="12292" max="12292" width="2.7109375" style="134" customWidth="1"/>
    <col min="12293" max="12295" width="11.7109375" style="134" customWidth="1"/>
    <col min="12296" max="12296" width="7.7109375" style="134" customWidth="1"/>
    <col min="12297" max="12297" width="2.5703125" style="134" customWidth="1"/>
    <col min="12298" max="12300" width="11.7109375" style="134" customWidth="1"/>
    <col min="12301" max="12301" width="7.7109375" style="134" customWidth="1"/>
    <col min="12302" max="12302" width="2.7109375" style="134" customWidth="1"/>
    <col min="12303" max="12305" width="11.7109375" style="134" customWidth="1"/>
    <col min="12306" max="12545" width="9.140625" style="134"/>
    <col min="12546" max="12546" width="11.7109375" style="134" customWidth="1"/>
    <col min="12547" max="12547" width="7.7109375" style="134" customWidth="1"/>
    <col min="12548" max="12548" width="2.7109375" style="134" customWidth="1"/>
    <col min="12549" max="12551" width="11.7109375" style="134" customWidth="1"/>
    <col min="12552" max="12552" width="7.7109375" style="134" customWidth="1"/>
    <col min="12553" max="12553" width="2.5703125" style="134" customWidth="1"/>
    <col min="12554" max="12556" width="11.7109375" style="134" customWidth="1"/>
    <col min="12557" max="12557" width="7.7109375" style="134" customWidth="1"/>
    <col min="12558" max="12558" width="2.7109375" style="134" customWidth="1"/>
    <col min="12559" max="12561" width="11.7109375" style="134" customWidth="1"/>
    <col min="12562" max="12801" width="9.140625" style="134"/>
    <col min="12802" max="12802" width="11.7109375" style="134" customWidth="1"/>
    <col min="12803" max="12803" width="7.7109375" style="134" customWidth="1"/>
    <col min="12804" max="12804" width="2.7109375" style="134" customWidth="1"/>
    <col min="12805" max="12807" width="11.7109375" style="134" customWidth="1"/>
    <col min="12808" max="12808" width="7.7109375" style="134" customWidth="1"/>
    <col min="12809" max="12809" width="2.5703125" style="134" customWidth="1"/>
    <col min="12810" max="12812" width="11.7109375" style="134" customWidth="1"/>
    <col min="12813" max="12813" width="7.7109375" style="134" customWidth="1"/>
    <col min="12814" max="12814" width="2.7109375" style="134" customWidth="1"/>
    <col min="12815" max="12817" width="11.7109375" style="134" customWidth="1"/>
    <col min="12818" max="13057" width="9.140625" style="134"/>
    <col min="13058" max="13058" width="11.7109375" style="134" customWidth="1"/>
    <col min="13059" max="13059" width="7.7109375" style="134" customWidth="1"/>
    <col min="13060" max="13060" width="2.7109375" style="134" customWidth="1"/>
    <col min="13061" max="13063" width="11.7109375" style="134" customWidth="1"/>
    <col min="13064" max="13064" width="7.7109375" style="134" customWidth="1"/>
    <col min="13065" max="13065" width="2.5703125" style="134" customWidth="1"/>
    <col min="13066" max="13068" width="11.7109375" style="134" customWidth="1"/>
    <col min="13069" max="13069" width="7.7109375" style="134" customWidth="1"/>
    <col min="13070" max="13070" width="2.7109375" style="134" customWidth="1"/>
    <col min="13071" max="13073" width="11.7109375" style="134" customWidth="1"/>
    <col min="13074" max="13313" width="9.140625" style="134"/>
    <col min="13314" max="13314" width="11.7109375" style="134" customWidth="1"/>
    <col min="13315" max="13315" width="7.7109375" style="134" customWidth="1"/>
    <col min="13316" max="13316" width="2.7109375" style="134" customWidth="1"/>
    <col min="13317" max="13319" width="11.7109375" style="134" customWidth="1"/>
    <col min="13320" max="13320" width="7.7109375" style="134" customWidth="1"/>
    <col min="13321" max="13321" width="2.5703125" style="134" customWidth="1"/>
    <col min="13322" max="13324" width="11.7109375" style="134" customWidth="1"/>
    <col min="13325" max="13325" width="7.7109375" style="134" customWidth="1"/>
    <col min="13326" max="13326" width="2.7109375" style="134" customWidth="1"/>
    <col min="13327" max="13329" width="11.7109375" style="134" customWidth="1"/>
    <col min="13330" max="13569" width="9.140625" style="134"/>
    <col min="13570" max="13570" width="11.7109375" style="134" customWidth="1"/>
    <col min="13571" max="13571" width="7.7109375" style="134" customWidth="1"/>
    <col min="13572" max="13572" width="2.7109375" style="134" customWidth="1"/>
    <col min="13573" max="13575" width="11.7109375" style="134" customWidth="1"/>
    <col min="13576" max="13576" width="7.7109375" style="134" customWidth="1"/>
    <col min="13577" max="13577" width="2.5703125" style="134" customWidth="1"/>
    <col min="13578" max="13580" width="11.7109375" style="134" customWidth="1"/>
    <col min="13581" max="13581" width="7.7109375" style="134" customWidth="1"/>
    <col min="13582" max="13582" width="2.7109375" style="134" customWidth="1"/>
    <col min="13583" max="13585" width="11.7109375" style="134" customWidth="1"/>
    <col min="13586" max="13825" width="9.140625" style="134"/>
    <col min="13826" max="13826" width="11.7109375" style="134" customWidth="1"/>
    <col min="13827" max="13827" width="7.7109375" style="134" customWidth="1"/>
    <col min="13828" max="13828" width="2.7109375" style="134" customWidth="1"/>
    <col min="13829" max="13831" width="11.7109375" style="134" customWidth="1"/>
    <col min="13832" max="13832" width="7.7109375" style="134" customWidth="1"/>
    <col min="13833" max="13833" width="2.5703125" style="134" customWidth="1"/>
    <col min="13834" max="13836" width="11.7109375" style="134" customWidth="1"/>
    <col min="13837" max="13837" width="7.7109375" style="134" customWidth="1"/>
    <col min="13838" max="13838" width="2.7109375" style="134" customWidth="1"/>
    <col min="13839" max="13841" width="11.7109375" style="134" customWidth="1"/>
    <col min="13842" max="14081" width="9.140625" style="134"/>
    <col min="14082" max="14082" width="11.7109375" style="134" customWidth="1"/>
    <col min="14083" max="14083" width="7.7109375" style="134" customWidth="1"/>
    <col min="14084" max="14084" width="2.7109375" style="134" customWidth="1"/>
    <col min="14085" max="14087" width="11.7109375" style="134" customWidth="1"/>
    <col min="14088" max="14088" width="7.7109375" style="134" customWidth="1"/>
    <col min="14089" max="14089" width="2.5703125" style="134" customWidth="1"/>
    <col min="14090" max="14092" width="11.7109375" style="134" customWidth="1"/>
    <col min="14093" max="14093" width="7.7109375" style="134" customWidth="1"/>
    <col min="14094" max="14094" width="2.7109375" style="134" customWidth="1"/>
    <col min="14095" max="14097" width="11.7109375" style="134" customWidth="1"/>
    <col min="14098" max="14337" width="9.140625" style="134"/>
    <col min="14338" max="14338" width="11.7109375" style="134" customWidth="1"/>
    <col min="14339" max="14339" width="7.7109375" style="134" customWidth="1"/>
    <col min="14340" max="14340" width="2.7109375" style="134" customWidth="1"/>
    <col min="14341" max="14343" width="11.7109375" style="134" customWidth="1"/>
    <col min="14344" max="14344" width="7.7109375" style="134" customWidth="1"/>
    <col min="14345" max="14345" width="2.5703125" style="134" customWidth="1"/>
    <col min="14346" max="14348" width="11.7109375" style="134" customWidth="1"/>
    <col min="14349" max="14349" width="7.7109375" style="134" customWidth="1"/>
    <col min="14350" max="14350" width="2.7109375" style="134" customWidth="1"/>
    <col min="14351" max="14353" width="11.7109375" style="134" customWidth="1"/>
    <col min="14354" max="14593" width="9.140625" style="134"/>
    <col min="14594" max="14594" width="11.7109375" style="134" customWidth="1"/>
    <col min="14595" max="14595" width="7.7109375" style="134" customWidth="1"/>
    <col min="14596" max="14596" width="2.7109375" style="134" customWidth="1"/>
    <col min="14597" max="14599" width="11.7109375" style="134" customWidth="1"/>
    <col min="14600" max="14600" width="7.7109375" style="134" customWidth="1"/>
    <col min="14601" max="14601" width="2.5703125" style="134" customWidth="1"/>
    <col min="14602" max="14604" width="11.7109375" style="134" customWidth="1"/>
    <col min="14605" max="14605" width="7.7109375" style="134" customWidth="1"/>
    <col min="14606" max="14606" width="2.7109375" style="134" customWidth="1"/>
    <col min="14607" max="14609" width="11.7109375" style="134" customWidth="1"/>
    <col min="14610" max="14849" width="9.140625" style="134"/>
    <col min="14850" max="14850" width="11.7109375" style="134" customWidth="1"/>
    <col min="14851" max="14851" width="7.7109375" style="134" customWidth="1"/>
    <col min="14852" max="14852" width="2.7109375" style="134" customWidth="1"/>
    <col min="14853" max="14855" width="11.7109375" style="134" customWidth="1"/>
    <col min="14856" max="14856" width="7.7109375" style="134" customWidth="1"/>
    <col min="14857" max="14857" width="2.5703125" style="134" customWidth="1"/>
    <col min="14858" max="14860" width="11.7109375" style="134" customWidth="1"/>
    <col min="14861" max="14861" width="7.7109375" style="134" customWidth="1"/>
    <col min="14862" max="14862" width="2.7109375" style="134" customWidth="1"/>
    <col min="14863" max="14865" width="11.7109375" style="134" customWidth="1"/>
    <col min="14866" max="15105" width="9.140625" style="134"/>
    <col min="15106" max="15106" width="11.7109375" style="134" customWidth="1"/>
    <col min="15107" max="15107" width="7.7109375" style="134" customWidth="1"/>
    <col min="15108" max="15108" width="2.7109375" style="134" customWidth="1"/>
    <col min="15109" max="15111" width="11.7109375" style="134" customWidth="1"/>
    <col min="15112" max="15112" width="7.7109375" style="134" customWidth="1"/>
    <col min="15113" max="15113" width="2.5703125" style="134" customWidth="1"/>
    <col min="15114" max="15116" width="11.7109375" style="134" customWidth="1"/>
    <col min="15117" max="15117" width="7.7109375" style="134" customWidth="1"/>
    <col min="15118" max="15118" width="2.7109375" style="134" customWidth="1"/>
    <col min="15119" max="15121" width="11.7109375" style="134" customWidth="1"/>
    <col min="15122" max="15361" width="9.140625" style="134"/>
    <col min="15362" max="15362" width="11.7109375" style="134" customWidth="1"/>
    <col min="15363" max="15363" width="7.7109375" style="134" customWidth="1"/>
    <col min="15364" max="15364" width="2.7109375" style="134" customWidth="1"/>
    <col min="15365" max="15367" width="11.7109375" style="134" customWidth="1"/>
    <col min="15368" max="15368" width="7.7109375" style="134" customWidth="1"/>
    <col min="15369" max="15369" width="2.5703125" style="134" customWidth="1"/>
    <col min="15370" max="15372" width="11.7109375" style="134" customWidth="1"/>
    <col min="15373" max="15373" width="7.7109375" style="134" customWidth="1"/>
    <col min="15374" max="15374" width="2.7109375" style="134" customWidth="1"/>
    <col min="15375" max="15377" width="11.7109375" style="134" customWidth="1"/>
    <col min="15378" max="15617" width="9.140625" style="134"/>
    <col min="15618" max="15618" width="11.7109375" style="134" customWidth="1"/>
    <col min="15619" max="15619" width="7.7109375" style="134" customWidth="1"/>
    <col min="15620" max="15620" width="2.7109375" style="134" customWidth="1"/>
    <col min="15621" max="15623" width="11.7109375" style="134" customWidth="1"/>
    <col min="15624" max="15624" width="7.7109375" style="134" customWidth="1"/>
    <col min="15625" max="15625" width="2.5703125" style="134" customWidth="1"/>
    <col min="15626" max="15628" width="11.7109375" style="134" customWidth="1"/>
    <col min="15629" max="15629" width="7.7109375" style="134" customWidth="1"/>
    <col min="15630" max="15630" width="2.7109375" style="134" customWidth="1"/>
    <col min="15631" max="15633" width="11.7109375" style="134" customWidth="1"/>
    <col min="15634" max="15873" width="9.140625" style="134"/>
    <col min="15874" max="15874" width="11.7109375" style="134" customWidth="1"/>
    <col min="15875" max="15875" width="7.7109375" style="134" customWidth="1"/>
    <col min="15876" max="15876" width="2.7109375" style="134" customWidth="1"/>
    <col min="15877" max="15879" width="11.7109375" style="134" customWidth="1"/>
    <col min="15880" max="15880" width="7.7109375" style="134" customWidth="1"/>
    <col min="15881" max="15881" width="2.5703125" style="134" customWidth="1"/>
    <col min="15882" max="15884" width="11.7109375" style="134" customWidth="1"/>
    <col min="15885" max="15885" width="7.7109375" style="134" customWidth="1"/>
    <col min="15886" max="15886" width="2.7109375" style="134" customWidth="1"/>
    <col min="15887" max="15889" width="11.7109375" style="134" customWidth="1"/>
    <col min="15890" max="16129" width="9.140625" style="134"/>
    <col min="16130" max="16130" width="11.7109375" style="134" customWidth="1"/>
    <col min="16131" max="16131" width="7.7109375" style="134" customWidth="1"/>
    <col min="16132" max="16132" width="2.7109375" style="134" customWidth="1"/>
    <col min="16133" max="16135" width="11.7109375" style="134" customWidth="1"/>
    <col min="16136" max="16136" width="7.7109375" style="134" customWidth="1"/>
    <col min="16137" max="16137" width="2.5703125" style="134" customWidth="1"/>
    <col min="16138" max="16140" width="11.7109375" style="134" customWidth="1"/>
    <col min="16141" max="16141" width="7.7109375" style="134" customWidth="1"/>
    <col min="16142" max="16142" width="2.7109375" style="134" customWidth="1"/>
    <col min="16143" max="16145" width="11.7109375" style="134" customWidth="1"/>
    <col min="16146" max="16384" width="9.140625" style="134"/>
  </cols>
  <sheetData>
    <row r="1" spans="1:17" ht="15.75" thickBot="1" x14ac:dyDescent="0.3">
      <c r="B1" s="139" t="s">
        <v>33</v>
      </c>
      <c r="C1" s="140"/>
      <c r="D1" s="140"/>
      <c r="E1" s="141" t="s">
        <v>34</v>
      </c>
      <c r="F1" s="142" t="s">
        <v>35</v>
      </c>
      <c r="G1" s="143" t="s">
        <v>36</v>
      </c>
      <c r="H1" s="140"/>
      <c r="I1" s="140"/>
      <c r="J1" s="141" t="s">
        <v>37</v>
      </c>
      <c r="K1" s="142" t="s">
        <v>38</v>
      </c>
      <c r="L1" s="143" t="s">
        <v>39</v>
      </c>
      <c r="M1" s="140"/>
      <c r="N1" s="140"/>
      <c r="O1" s="141" t="s">
        <v>40</v>
      </c>
      <c r="P1" s="142" t="s">
        <v>41</v>
      </c>
      <c r="Q1" s="143" t="s">
        <v>42</v>
      </c>
    </row>
    <row r="2" spans="1:17" x14ac:dyDescent="0.25">
      <c r="B2" s="144" t="str">
        <f>RIGHT('Összeg betűvel teljighoz'!$A$2,10)</f>
        <v/>
      </c>
      <c r="C2" s="145"/>
      <c r="D2" s="145"/>
      <c r="E2" s="146" t="str">
        <f>RIGHT('Összeg betűvel teljighoz'!$A$2,9)</f>
        <v/>
      </c>
      <c r="F2" s="147" t="str">
        <f>RIGHT('Összeg betűvel teljighoz'!$A$2,8)</f>
        <v/>
      </c>
      <c r="G2" s="148" t="str">
        <f>RIGHT('Összeg betűvel teljighoz'!$A$2,7)</f>
        <v/>
      </c>
      <c r="H2" s="145"/>
      <c r="I2" s="145"/>
      <c r="J2" s="146" t="str">
        <f>RIGHT('Összeg betűvel teljighoz'!$A$2,6)</f>
        <v/>
      </c>
      <c r="K2" s="147" t="str">
        <f>RIGHT('Összeg betűvel teljighoz'!$A$2,5)</f>
        <v/>
      </c>
      <c r="L2" s="148" t="str">
        <f>RIGHT('Összeg betűvel teljighoz'!$A$2,4)</f>
        <v/>
      </c>
      <c r="M2" s="145"/>
      <c r="N2" s="145"/>
      <c r="O2" s="146" t="str">
        <f>RIGHT('Összeg betűvel teljighoz'!$A$2,3)</f>
        <v/>
      </c>
      <c r="P2" s="147" t="str">
        <f>RIGHT('Összeg betűvel teljighoz'!$A$2,2)</f>
        <v/>
      </c>
      <c r="Q2" s="148" t="str">
        <f>RIGHT('Összeg betűvel teljighoz'!$A$2,1)</f>
        <v/>
      </c>
    </row>
    <row r="3" spans="1:17" x14ac:dyDescent="0.25">
      <c r="B3" s="149" t="str">
        <f t="shared" ref="B3:L3" si="0">LEFT(B2,1)</f>
        <v/>
      </c>
      <c r="C3" s="145"/>
      <c r="D3" s="145"/>
      <c r="E3" s="150" t="str">
        <f t="shared" si="0"/>
        <v/>
      </c>
      <c r="F3" s="151" t="str">
        <f t="shared" si="0"/>
        <v/>
      </c>
      <c r="G3" s="152" t="str">
        <f t="shared" si="0"/>
        <v/>
      </c>
      <c r="H3" s="145"/>
      <c r="I3" s="145"/>
      <c r="J3" s="150" t="str">
        <f t="shared" si="0"/>
        <v/>
      </c>
      <c r="K3" s="151" t="str">
        <f t="shared" si="0"/>
        <v/>
      </c>
      <c r="L3" s="152" t="str">
        <f t="shared" si="0"/>
        <v/>
      </c>
      <c r="M3" s="145"/>
      <c r="N3" s="145"/>
      <c r="O3" s="150" t="str">
        <f>LEFT(O2,1)</f>
        <v/>
      </c>
      <c r="P3" s="151" t="str">
        <f>LEFT(P2,1)</f>
        <v/>
      </c>
      <c r="Q3" s="152" t="str">
        <f>Q2</f>
        <v/>
      </c>
    </row>
    <row r="4" spans="1:17" s="153" customFormat="1" ht="19.5" thickBot="1" x14ac:dyDescent="0.35">
      <c r="B4" s="154" t="str">
        <f>IF('Összeg betűvel teljighoz'!$A$2&gt;999999999,'Összegbetűvel háttér teljig'!B3,"")</f>
        <v/>
      </c>
      <c r="C4" s="155"/>
      <c r="D4" s="155"/>
      <c r="E4" s="156" t="str">
        <f>IF('Összeg betűvel teljighoz'!$A$2&gt;99999999,'Összegbetűvel háttér teljig'!E3,"")</f>
        <v/>
      </c>
      <c r="F4" s="157" t="str">
        <f>IF('Összeg betűvel teljighoz'!$A$2&gt;9999999,'Összegbetűvel háttér teljig'!F3,"")</f>
        <v/>
      </c>
      <c r="G4" s="158" t="str">
        <f>IF('Összeg betűvel teljighoz'!$A$2&gt;999999,'Összegbetűvel háttér teljig'!G3,"")</f>
        <v/>
      </c>
      <c r="H4" s="155"/>
      <c r="I4" s="155"/>
      <c r="J4" s="156" t="str">
        <f>IF('Összeg betűvel teljighoz'!$A$2&gt;99999,'Összegbetűvel háttér teljig'!J3,"")</f>
        <v/>
      </c>
      <c r="K4" s="157" t="str">
        <f>IF('Összeg betűvel teljighoz'!$A$2&gt;9999,'Összegbetűvel háttér teljig'!K3,"")</f>
        <v/>
      </c>
      <c r="L4" s="158" t="str">
        <f>IF('Összeg betűvel teljighoz'!$A$2&gt;999,'Összegbetűvel háttér teljig'!L3,"")</f>
        <v/>
      </c>
      <c r="M4" s="155"/>
      <c r="N4" s="155"/>
      <c r="O4" s="156" t="str">
        <f>IF('Összeg betűvel teljighoz'!$A$2&gt;99,'Összegbetűvel háttér teljig'!O3,"")</f>
        <v/>
      </c>
      <c r="P4" s="157" t="str">
        <f>IF('Összeg betűvel teljighoz'!$A$2&gt;99,'Összegbetűvel háttér teljig'!P3,"")</f>
        <v/>
      </c>
      <c r="Q4" s="158" t="str">
        <f>IF('Összeg betűvel teljighoz'!$A$2&gt;9,'Összegbetűvel háttér teljig'!Q3,"")</f>
        <v/>
      </c>
    </row>
    <row r="5" spans="1:17" x14ac:dyDescent="0.25">
      <c r="C5" s="160"/>
      <c r="D5" s="160"/>
      <c r="H5" s="160"/>
      <c r="I5" s="160"/>
      <c r="M5" s="160"/>
      <c r="N5" s="160"/>
    </row>
    <row r="6" spans="1:17" x14ac:dyDescent="0.25">
      <c r="C6" s="160"/>
      <c r="D6" s="160"/>
      <c r="F6" s="161" t="str">
        <f>IF(OR('Összeg betűvel teljighoz'!$A$2="",'Összeg betűvel teljighoz'!$A$2=0),"",IF(AND(F4="1",G4&lt;&gt;"",G4&lt;&gt;"0"),"tizen",IF(AND(F4="2",G4&lt;&gt;"",G4&lt;&gt;"0"),"huszon","")))</f>
        <v/>
      </c>
      <c r="H6" s="160"/>
      <c r="I6" s="160"/>
      <c r="K6" s="161" t="str">
        <f>IF(OR('Összeg betűvel teljighoz'!$A$2="",'Összeg betűvel teljighoz'!$A$2=0),"",IF(AND(K4="1",L4&lt;&gt;"",L4&lt;&gt;"0"),"tizen",IF(AND(K4="2",L4&lt;&gt;"",L4&lt;&gt;"0"),"huszon","")))</f>
        <v/>
      </c>
      <c r="M6" s="160"/>
      <c r="N6" s="160"/>
      <c r="P6" s="161" t="str">
        <f>IF(OR('Összeg betűvel teljighoz'!$A$2="",'Összeg betűvel teljighoz'!$A$2=0),"",IF(AND(P4="1",Q4&lt;&gt;"",Q4&lt;&gt;"0"),"tizen",IF(AND(P4="2",Q4&lt;&gt;"",Q4&lt;&gt;"0"),"huszon","")))</f>
        <v/>
      </c>
      <c r="Q6" s="161" t="str">
        <f>IF('Összeg betűvel teljighoz'!$A$2="","",IF('Összeg betűvel teljighoz'!$A$2=0,"nulla",""))</f>
        <v/>
      </c>
    </row>
    <row r="7" spans="1:17" x14ac:dyDescent="0.25">
      <c r="B7" s="162" t="str">
        <f>IF(B4="1","egy",IF(B4="2","kettő",IF(B4="3","három",IF(B4="4","négy",IF(B4="5","öt","")))))</f>
        <v/>
      </c>
      <c r="C7" s="161" t="str">
        <f>IF('Összeg betűvel teljighoz'!$A$2="","",IF('Összeg betűvel teljighoz'!$A$2&gt;999999999,"milliárd",""))</f>
        <v/>
      </c>
      <c r="D7" s="161" t="str">
        <f>IF(AND(C7&lt;&gt;"",'Összeg betűvel teljighoz'!$A$2&gt;1000000000),"-","")</f>
        <v/>
      </c>
      <c r="E7" s="162" t="str">
        <f>IF(E4="","",IF(E4="0","",IF(E4="1","egyszáz",IF(E4="2","kettőszáz",IF(E4="3","háromszáz",IF(E4="4","négyszáz",IF(E4="5","ötszáz","")))))))</f>
        <v/>
      </c>
      <c r="F7" s="162" t="str">
        <f>IF(AND(F4="1",G10=""),"tíz",IF(AND(F4="2",G10=""),"húsz",IF(F4="3","harminc",IF(F4="4","negyven",IF(F4="5","ötven","")))))</f>
        <v/>
      </c>
      <c r="G7" s="162" t="str">
        <f>IF(G4="1","egy",IF(G4="2","kettő",IF(G4="3","három",IF(G4="4","négy",IF(G4="5","öt","")))))</f>
        <v/>
      </c>
      <c r="H7" s="161" t="str">
        <f>IF('Összeg betűvel teljighoz'!$A$2&gt;999999,IF(AND(E10="",F10="",G10=""),"","millió"),"")</f>
        <v/>
      </c>
      <c r="I7" s="161" t="str">
        <f>IF(AND(H7&lt;&gt;"",'Összeg betűvel teljighoz'!$A$2&gt;1000000),IF(OR(J10&lt;&gt;"",K10&lt;&gt;"",L10&lt;&gt;"",O10&lt;&gt;"",P10&lt;&gt;"",Q10&lt;&gt;""),"-",""),"")</f>
        <v/>
      </c>
      <c r="J7" s="162" t="str">
        <f>IF(J4="","",IF(J4="0","",IF(J4="1","egyszáz",IF(J4="2","kettőszáz",IF(J4="3","háromszáz",IF(J4="4","négyszáz",IF(J4="5","ötszáz","")))))))</f>
        <v/>
      </c>
      <c r="K7" s="162" t="str">
        <f>IF(AND(K4="1",L10=""),"tíz",IF(AND(K4="2",L10=""),"húsz",IF(K4="3","harminc",IF(K4="4","negyven",IF(K4="5","ötven","")))))</f>
        <v/>
      </c>
      <c r="L7" s="162" t="str">
        <f>IF(L4="1","egy",IF(L4="2","kettő",IF(L4="3","három",IF(L4="4","négy",IF(L4="5","öt","")))))</f>
        <v/>
      </c>
      <c r="M7" s="161" t="str">
        <f>IF('Összeg betűvel teljighoz'!$A$2&gt;999,IF(AND(J10="",K10="",L10=""),"","ezer"),"")</f>
        <v/>
      </c>
      <c r="N7" s="161" t="str">
        <f>IF(AND(M7&lt;&gt;"",'Összeg betűvel teljighoz'!$A$2&gt;1000),IF(OR(O10&lt;&gt;"",P10&lt;&gt;"",Q10&lt;&gt;""),"-",""),"")</f>
        <v/>
      </c>
      <c r="O7" s="162" t="str">
        <f>IF(O4="","",IF(O4="0","",IF(O4="1","egyszáz",IF(O4="2","kettőszáz",IF(O4="3","háromszáz",IF(O4="4","négyszáz",IF(O4="5","ötszáz","")))))))</f>
        <v/>
      </c>
      <c r="P7" s="162" t="str">
        <f>IF(AND(P4="1",Q10=""),"tíz",IF(AND(P4="2",Q10=""),"húsz",IF(P4="3","harminc",IF(P4="4","negyven",IF(P4="5","ötven","")))))</f>
        <v/>
      </c>
      <c r="Q7" s="162" t="str">
        <f>IF(Q4="1","egy",IF(Q4="2","kettő",IF(Q4="3","három",IF(Q4="4","négy",IF(Q4="5","öt","")))))</f>
        <v/>
      </c>
    </row>
    <row r="8" spans="1:17" x14ac:dyDescent="0.25">
      <c r="B8" s="162" t="str">
        <f>IF(B4="6","hat",IF(B4="7","hét",IF(B4="8","nyolc",IF(B4="9","kilenc",""))))</f>
        <v/>
      </c>
      <c r="C8" s="161" t="str">
        <f>IF('Összeg betűvel teljighoz'!$A$2="","",IF('Összeg betűvel teljighoz'!$A$2&gt;999999999,"milliárd",""))</f>
        <v/>
      </c>
      <c r="D8" s="161" t="str">
        <f>IF(AND(C7&lt;&gt;"",'Összeg betűvel teljighoz'!$A$2&gt;1000000000),"-","")</f>
        <v/>
      </c>
      <c r="E8" s="162" t="str">
        <f>IF(E4="6","hatszáz",IF(E4="7","hétszáz",IF(E4="8","nyolcszáz",IF(E4="9","kilencszáz",""))))</f>
        <v/>
      </c>
      <c r="F8" s="162" t="str">
        <f>IF(F4="6","hatvan",IF(F4="7","hetven",IF(F4="8","nyolcvan",IF(F4="9","kilencven",""))))</f>
        <v/>
      </c>
      <c r="G8" s="162" t="str">
        <f>IF(G4="6","hat",IF(G4="7","hét",IF(G4="8","nyolc",IF(G4="9","kilenc",""))))</f>
        <v/>
      </c>
      <c r="H8" s="161" t="str">
        <f>IF('Összeg betűvel teljighoz'!$A$2&gt;999999,IF(AND(E11="",F11="",G11=""),"","millió"),"")</f>
        <v/>
      </c>
      <c r="I8" s="161" t="str">
        <f>IF(AND(H8&lt;&gt;"",'Összeg betűvel teljighoz'!$A$2&gt;1000000),IF(OR(J10&lt;&gt;"",K10&lt;&gt;"",L10&lt;&gt;"",O10&lt;&gt;"",P10&lt;&gt;"",Q10&lt;&gt;""),"-",""),"")</f>
        <v/>
      </c>
      <c r="J8" s="162" t="str">
        <f>IF(J4="6","hatszáz",IF(J4="7","hétszáz",IF(J4="8","nyolcszáz",IF(J4="9","kilencszáz",""))))</f>
        <v/>
      </c>
      <c r="K8" s="162" t="str">
        <f>IF(K4="6","hatvan",IF(K4="7","hetven",IF(K4="8","nyolcvan",IF(K4="9","kilencven",""))))</f>
        <v/>
      </c>
      <c r="L8" s="162" t="str">
        <f>IF(L4="6","hat",IF(L4="7","hét",IF(L4="8","nyolc",IF(L4="9","kilenc",""))))</f>
        <v/>
      </c>
      <c r="M8" s="161" t="str">
        <f>IF('Összeg betűvel teljighoz'!$A$2&gt;999,IF(AND(J11="",K11="",L11=""),"","ezer"),"")</f>
        <v/>
      </c>
      <c r="N8" s="161" t="str">
        <f>IF(AND(M8&lt;&gt;"",'Összeg betűvel teljighoz'!$A$2&gt;1000),IF(OR(O10&lt;&gt;"",P10&lt;&gt;"",Q10&lt;&gt;""),"-",""),"")</f>
        <v/>
      </c>
      <c r="O8" s="162" t="str">
        <f>IF(O4="6","hatszáz",IF(O4="7","hétszáz",IF(O4="8","nyolcszáz",IF(O4="9","kilencszáz",""))))</f>
        <v/>
      </c>
      <c r="P8" s="162" t="str">
        <f>IF(P4="6","hatvan",IF(P4="7","hetven",IF(P4="8","nyolcvan",IF(P4="9","kilencven",""))))</f>
        <v/>
      </c>
      <c r="Q8" s="162" t="str">
        <f>IF(Q4="6","hat",IF(Q4="7","hét",IF(Q4="8","nyolc",IF(Q4="9","kilenc",""))))</f>
        <v/>
      </c>
    </row>
    <row r="10" spans="1:17" x14ac:dyDescent="0.25">
      <c r="B10" s="159" t="str">
        <f t="shared" ref="B10:P10" si="1">IF(B6&lt;&gt;"",B6,IF(B7&lt;&gt;"",B7,B8))</f>
        <v/>
      </c>
      <c r="C10" s="159" t="str">
        <f t="shared" si="1"/>
        <v/>
      </c>
      <c r="D10" s="159" t="str">
        <f t="shared" si="1"/>
        <v/>
      </c>
      <c r="E10" s="159" t="str">
        <f t="shared" si="1"/>
        <v/>
      </c>
      <c r="F10" s="159" t="str">
        <f t="shared" si="1"/>
        <v/>
      </c>
      <c r="G10" s="159" t="str">
        <f t="shared" si="1"/>
        <v/>
      </c>
      <c r="H10" s="159" t="str">
        <f t="shared" si="1"/>
        <v/>
      </c>
      <c r="I10" s="159" t="str">
        <f t="shared" si="1"/>
        <v/>
      </c>
      <c r="J10" s="159" t="str">
        <f t="shared" si="1"/>
        <v/>
      </c>
      <c r="K10" s="159" t="str">
        <f t="shared" si="1"/>
        <v/>
      </c>
      <c r="L10" s="159" t="str">
        <f t="shared" si="1"/>
        <v/>
      </c>
      <c r="M10" s="159" t="str">
        <f t="shared" si="1"/>
        <v/>
      </c>
      <c r="N10" s="159" t="str">
        <f t="shared" si="1"/>
        <v/>
      </c>
      <c r="O10" s="159" t="str">
        <f t="shared" si="1"/>
        <v/>
      </c>
      <c r="P10" s="159" t="str">
        <f t="shared" si="1"/>
        <v/>
      </c>
      <c r="Q10" s="159" t="str">
        <f>IF(Q6&lt;&gt;"",Q6,IF(Q7&lt;&gt;"",Q7,Q8))</f>
        <v/>
      </c>
    </row>
    <row r="12" spans="1:17" ht="15.75" thickBot="1" x14ac:dyDescent="0.3"/>
    <row r="13" spans="1:17" ht="16.5" thickTop="1" thickBot="1" x14ac:dyDescent="0.3">
      <c r="A13" s="524" t="str">
        <f>CONCATENATE(B10,C10,D10,E10,F10,G10,H10,I10,J10,K10,L10,M10,N10,O10,P10,Q10)</f>
        <v/>
      </c>
      <c r="B13" s="525"/>
      <c r="C13" s="525"/>
      <c r="D13" s="525"/>
      <c r="E13" s="525"/>
      <c r="F13" s="525"/>
      <c r="G13" s="525"/>
      <c r="H13" s="525"/>
      <c r="I13" s="525"/>
      <c r="J13" s="525"/>
      <c r="K13" s="525"/>
      <c r="L13" s="525"/>
      <c r="M13" s="525"/>
      <c r="N13" s="525"/>
      <c r="O13" s="525"/>
      <c r="P13" s="525"/>
      <c r="Q13" s="526"/>
    </row>
    <row r="14" spans="1:17" ht="15.75" thickTop="1" x14ac:dyDescent="0.25"/>
  </sheetData>
  <sheetProtection password="CF7A" sheet="1" objects="1" scenarios="1"/>
  <mergeCells count="1">
    <mergeCell ref="A13:Q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8</vt:i4>
      </vt:variant>
      <vt:variant>
        <vt:lpstr>Névvel ellátott tartományok</vt:lpstr>
      </vt:variant>
      <vt:variant>
        <vt:i4>2</vt:i4>
      </vt:variant>
    </vt:vector>
  </HeadingPairs>
  <TitlesOfParts>
    <vt:vector size="10" baseType="lpstr">
      <vt:lpstr>Többletfeladat-kitűző lap</vt:lpstr>
      <vt:lpstr>Díjazás</vt:lpstr>
      <vt:lpstr>Szám betűvel</vt:lpstr>
      <vt:lpstr>Háttérszámítás</vt:lpstr>
      <vt:lpstr>Legördülő listák elemei</vt:lpstr>
      <vt:lpstr>Teljesítésigazolás </vt:lpstr>
      <vt:lpstr>Összeg betűvel teljighoz</vt:lpstr>
      <vt:lpstr>Összegbetűvel háttér teljig</vt:lpstr>
      <vt:lpstr>kelt</vt:lpstr>
      <vt:lpstr>'Többletfeladat-kitűző lap'!Nyomtatási_terület</vt:lpstr>
    </vt:vector>
  </TitlesOfParts>
  <Company>Pécsi Tudományegyetem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peter.porvay</dc:creator>
  <cp:lastModifiedBy>Füller Viktória</cp:lastModifiedBy>
  <cp:lastPrinted>2018-11-14T08:55:18Z</cp:lastPrinted>
  <dcterms:created xsi:type="dcterms:W3CDTF">2002-07-29T09:34:26Z</dcterms:created>
  <dcterms:modified xsi:type="dcterms:W3CDTF">2019-12-03T08:16:18Z</dcterms:modified>
</cp:coreProperties>
</file>